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filterPrivacy="1"/>
  <xr:revisionPtr revIDLastSave="0" documentId="8_{BCD6BA60-D54F-4D11-BCE2-2C1024D6F8B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PT_2021_2022" sheetId="7" r:id="rId1"/>
    <sheet name="RCAuto_2021-2022" sheetId="8" r:id="rId2"/>
    <sheet name="Calcolo" sheetId="6" r:id="rId3"/>
  </sheets>
  <definedNames>
    <definedName name="_xlnm._FilterDatabase" localSheetId="2" hidden="1">Calcolo!$A$4:$F$4</definedName>
    <definedName name="_xlnm._FilterDatabase" localSheetId="0" hidden="1">IPT_2021_2022!$A$1:$F$104</definedName>
    <definedName name="_xlnm._FilterDatabase" localSheetId="1" hidden="1">'RCAuto_2021-2022'!$A$1:$F$104</definedName>
    <definedName name="_xlnm.Print_Titles" localSheetId="2">Calcolo!$3:$4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8" i="8" l="1"/>
  <c r="E108" i="8"/>
  <c r="D107" i="8"/>
  <c r="D109" i="8" s="1"/>
  <c r="F103" i="8"/>
  <c r="E103" i="8"/>
  <c r="D102" i="8"/>
  <c r="D104" i="8" s="1"/>
  <c r="C102" i="8"/>
  <c r="C104" i="8" s="1"/>
  <c r="F101" i="8"/>
  <c r="E101" i="8"/>
  <c r="F100" i="8"/>
  <c r="E100" i="8"/>
  <c r="F99" i="8"/>
  <c r="E99" i="8"/>
  <c r="F98" i="8"/>
  <c r="E98" i="8"/>
  <c r="F97" i="8"/>
  <c r="E97" i="8"/>
  <c r="F96" i="8"/>
  <c r="E96" i="8"/>
  <c r="F95" i="8"/>
  <c r="E95" i="8"/>
  <c r="F94" i="8"/>
  <c r="E94" i="8"/>
  <c r="F93" i="8"/>
  <c r="E93" i="8"/>
  <c r="F92" i="8"/>
  <c r="E92" i="8"/>
  <c r="F91" i="8"/>
  <c r="E91" i="8"/>
  <c r="F90" i="8"/>
  <c r="E90" i="8"/>
  <c r="F89" i="8"/>
  <c r="E89" i="8"/>
  <c r="F88" i="8"/>
  <c r="E88" i="8"/>
  <c r="F87" i="8"/>
  <c r="E87" i="8"/>
  <c r="F86" i="8"/>
  <c r="E86" i="8"/>
  <c r="F85" i="8"/>
  <c r="E85" i="8"/>
  <c r="F84" i="8"/>
  <c r="E84" i="8"/>
  <c r="F83" i="8"/>
  <c r="E83" i="8"/>
  <c r="F82" i="8"/>
  <c r="E82" i="8"/>
  <c r="F81" i="8"/>
  <c r="E81" i="8"/>
  <c r="F80" i="8"/>
  <c r="E80" i="8"/>
  <c r="F79" i="8"/>
  <c r="E79" i="8"/>
  <c r="F78" i="8"/>
  <c r="E78" i="8"/>
  <c r="F77" i="8"/>
  <c r="E77" i="8"/>
  <c r="F76" i="8"/>
  <c r="E76" i="8"/>
  <c r="F75" i="8"/>
  <c r="E75" i="8"/>
  <c r="F74" i="8"/>
  <c r="E74" i="8"/>
  <c r="F73" i="8"/>
  <c r="E73" i="8"/>
  <c r="F72" i="8"/>
  <c r="E72" i="8"/>
  <c r="F71" i="8"/>
  <c r="E71" i="8"/>
  <c r="F70" i="8"/>
  <c r="E70" i="8"/>
  <c r="F69" i="8"/>
  <c r="E69" i="8"/>
  <c r="F68" i="8"/>
  <c r="E68" i="8"/>
  <c r="F67" i="8"/>
  <c r="E67" i="8"/>
  <c r="F66" i="8"/>
  <c r="E66" i="8"/>
  <c r="F65" i="8"/>
  <c r="E65" i="8"/>
  <c r="F64" i="8"/>
  <c r="E64" i="8"/>
  <c r="F63" i="8"/>
  <c r="E63" i="8"/>
  <c r="F62" i="8"/>
  <c r="E62" i="8"/>
  <c r="F61" i="8"/>
  <c r="E61" i="8"/>
  <c r="F60" i="8"/>
  <c r="E60" i="8"/>
  <c r="F59" i="8"/>
  <c r="E59" i="8"/>
  <c r="F58" i="8"/>
  <c r="E58" i="8"/>
  <c r="F57" i="8"/>
  <c r="E57" i="8"/>
  <c r="F56" i="8"/>
  <c r="E56" i="8"/>
  <c r="F55" i="8"/>
  <c r="E55" i="8"/>
  <c r="F54" i="8"/>
  <c r="E54" i="8"/>
  <c r="F53" i="8"/>
  <c r="E53" i="8"/>
  <c r="F52" i="8"/>
  <c r="E52" i="8"/>
  <c r="F51" i="8"/>
  <c r="E51" i="8"/>
  <c r="F50" i="8"/>
  <c r="E50" i="8"/>
  <c r="F49" i="8"/>
  <c r="E49" i="8"/>
  <c r="F48" i="8"/>
  <c r="E48" i="8"/>
  <c r="F47" i="8"/>
  <c r="E47" i="8"/>
  <c r="F46" i="8"/>
  <c r="E46" i="8"/>
  <c r="F45" i="8"/>
  <c r="E45" i="8"/>
  <c r="F44" i="8"/>
  <c r="E44" i="8"/>
  <c r="F43" i="8"/>
  <c r="E43" i="8"/>
  <c r="F42" i="8"/>
  <c r="E42" i="8"/>
  <c r="F41" i="8"/>
  <c r="E41" i="8"/>
  <c r="F40" i="8"/>
  <c r="E40" i="8"/>
  <c r="F39" i="8"/>
  <c r="E39" i="8"/>
  <c r="F38" i="8"/>
  <c r="E38" i="8"/>
  <c r="F37" i="8"/>
  <c r="E37" i="8"/>
  <c r="F36" i="8"/>
  <c r="E36" i="8"/>
  <c r="F35" i="8"/>
  <c r="E35" i="8"/>
  <c r="F34" i="8"/>
  <c r="E34" i="8"/>
  <c r="F33" i="8"/>
  <c r="E33" i="8"/>
  <c r="F32" i="8"/>
  <c r="E32" i="8"/>
  <c r="F31" i="8"/>
  <c r="E31" i="8"/>
  <c r="F30" i="8"/>
  <c r="E30" i="8"/>
  <c r="F29" i="8"/>
  <c r="E29" i="8"/>
  <c r="F28" i="8"/>
  <c r="E28" i="8"/>
  <c r="F27" i="8"/>
  <c r="E27" i="8"/>
  <c r="F26" i="8"/>
  <c r="E26" i="8"/>
  <c r="F25" i="8"/>
  <c r="E25" i="8"/>
  <c r="F24" i="8"/>
  <c r="E24" i="8"/>
  <c r="F23" i="8"/>
  <c r="E23" i="8"/>
  <c r="F22" i="8"/>
  <c r="E22" i="8"/>
  <c r="F21" i="8"/>
  <c r="E21" i="8"/>
  <c r="F20" i="8"/>
  <c r="E20" i="8"/>
  <c r="F19" i="8"/>
  <c r="E19" i="8"/>
  <c r="F18" i="8"/>
  <c r="E18" i="8"/>
  <c r="F17" i="8"/>
  <c r="E17" i="8"/>
  <c r="F16" i="8"/>
  <c r="E16" i="8"/>
  <c r="F15" i="8"/>
  <c r="E15" i="8"/>
  <c r="F14" i="8"/>
  <c r="E14" i="8"/>
  <c r="F13" i="8"/>
  <c r="E13" i="8"/>
  <c r="F12" i="8"/>
  <c r="E12" i="8"/>
  <c r="F11" i="8"/>
  <c r="E11" i="8"/>
  <c r="F10" i="8"/>
  <c r="E10" i="8"/>
  <c r="F9" i="8"/>
  <c r="E9" i="8"/>
  <c r="F8" i="8"/>
  <c r="E8" i="8"/>
  <c r="F7" i="8"/>
  <c r="E7" i="8"/>
  <c r="F6" i="8"/>
  <c r="E6" i="8"/>
  <c r="F5" i="8"/>
  <c r="E5" i="8"/>
  <c r="F4" i="8"/>
  <c r="E4" i="8"/>
  <c r="F3" i="8"/>
  <c r="E3" i="8"/>
  <c r="F2" i="8"/>
  <c r="E2" i="8"/>
  <c r="F108" i="7"/>
  <c r="E108" i="7"/>
  <c r="F103" i="7"/>
  <c r="E103" i="7"/>
  <c r="D102" i="7"/>
  <c r="D107" i="7" s="1"/>
  <c r="C102" i="7"/>
  <c r="C107" i="7" s="1"/>
  <c r="C109" i="7" s="1"/>
  <c r="F101" i="7"/>
  <c r="E101" i="7"/>
  <c r="F100" i="7"/>
  <c r="E100" i="7"/>
  <c r="F99" i="7"/>
  <c r="E99" i="7"/>
  <c r="F98" i="7"/>
  <c r="E98" i="7"/>
  <c r="F97" i="7"/>
  <c r="E97" i="7"/>
  <c r="F96" i="7"/>
  <c r="E96" i="7"/>
  <c r="F95" i="7"/>
  <c r="E95" i="7"/>
  <c r="F94" i="7"/>
  <c r="E94" i="7"/>
  <c r="F93" i="7"/>
  <c r="E93" i="7"/>
  <c r="F92" i="7"/>
  <c r="E92" i="7"/>
  <c r="F91" i="7"/>
  <c r="E91" i="7"/>
  <c r="F90" i="7"/>
  <c r="E90" i="7"/>
  <c r="F89" i="7"/>
  <c r="E89" i="7"/>
  <c r="F88" i="7"/>
  <c r="E88" i="7"/>
  <c r="F87" i="7"/>
  <c r="E87" i="7"/>
  <c r="F86" i="7"/>
  <c r="E86" i="7"/>
  <c r="F85" i="7"/>
  <c r="E85" i="7"/>
  <c r="F84" i="7"/>
  <c r="E84" i="7"/>
  <c r="F83" i="7"/>
  <c r="E83" i="7"/>
  <c r="F82" i="7"/>
  <c r="E82" i="7"/>
  <c r="F81" i="7"/>
  <c r="E81" i="7"/>
  <c r="F80" i="7"/>
  <c r="E80" i="7"/>
  <c r="F79" i="7"/>
  <c r="E79" i="7"/>
  <c r="F78" i="7"/>
  <c r="E78" i="7"/>
  <c r="F77" i="7"/>
  <c r="E77" i="7"/>
  <c r="F76" i="7"/>
  <c r="E76" i="7"/>
  <c r="F75" i="7"/>
  <c r="E75" i="7"/>
  <c r="F74" i="7"/>
  <c r="E74" i="7"/>
  <c r="F73" i="7"/>
  <c r="E73" i="7"/>
  <c r="F72" i="7"/>
  <c r="E72" i="7"/>
  <c r="F71" i="7"/>
  <c r="E71" i="7"/>
  <c r="F70" i="7"/>
  <c r="E70" i="7"/>
  <c r="F69" i="7"/>
  <c r="E69" i="7"/>
  <c r="F68" i="7"/>
  <c r="E68" i="7"/>
  <c r="F67" i="7"/>
  <c r="E67" i="7"/>
  <c r="F66" i="7"/>
  <c r="E66" i="7"/>
  <c r="F65" i="7"/>
  <c r="E65" i="7"/>
  <c r="F64" i="7"/>
  <c r="E64" i="7"/>
  <c r="F63" i="7"/>
  <c r="E63" i="7"/>
  <c r="F62" i="7"/>
  <c r="E62" i="7"/>
  <c r="F61" i="7"/>
  <c r="E61" i="7"/>
  <c r="F60" i="7"/>
  <c r="E60" i="7"/>
  <c r="F59" i="7"/>
  <c r="E59" i="7"/>
  <c r="F58" i="7"/>
  <c r="E58" i="7"/>
  <c r="F57" i="7"/>
  <c r="E57" i="7"/>
  <c r="F56" i="7"/>
  <c r="E56" i="7"/>
  <c r="F55" i="7"/>
  <c r="E55" i="7"/>
  <c r="F54" i="7"/>
  <c r="E54" i="7"/>
  <c r="F53" i="7"/>
  <c r="E53" i="7"/>
  <c r="F52" i="7"/>
  <c r="E52" i="7"/>
  <c r="F51" i="7"/>
  <c r="E51" i="7"/>
  <c r="F50" i="7"/>
  <c r="E50" i="7"/>
  <c r="F49" i="7"/>
  <c r="E49" i="7"/>
  <c r="F48" i="7"/>
  <c r="E48" i="7"/>
  <c r="F47" i="7"/>
  <c r="E47" i="7"/>
  <c r="F46" i="7"/>
  <c r="E46" i="7"/>
  <c r="F45" i="7"/>
  <c r="E45" i="7"/>
  <c r="F44" i="7"/>
  <c r="E44" i="7"/>
  <c r="F43" i="7"/>
  <c r="E43" i="7"/>
  <c r="F42" i="7"/>
  <c r="E42" i="7"/>
  <c r="F41" i="7"/>
  <c r="E41" i="7"/>
  <c r="F40" i="7"/>
  <c r="E40" i="7"/>
  <c r="F39" i="7"/>
  <c r="E39" i="7"/>
  <c r="F38" i="7"/>
  <c r="E38" i="7"/>
  <c r="F37" i="7"/>
  <c r="E37" i="7"/>
  <c r="F36" i="7"/>
  <c r="E36" i="7"/>
  <c r="F35" i="7"/>
  <c r="E35" i="7"/>
  <c r="F34" i="7"/>
  <c r="E34" i="7"/>
  <c r="F33" i="7"/>
  <c r="E33" i="7"/>
  <c r="F32" i="7"/>
  <c r="E32" i="7"/>
  <c r="F31" i="7"/>
  <c r="E31" i="7"/>
  <c r="F30" i="7"/>
  <c r="E30" i="7"/>
  <c r="F29" i="7"/>
  <c r="E29" i="7"/>
  <c r="F28" i="7"/>
  <c r="E28" i="7"/>
  <c r="F27" i="7"/>
  <c r="E27" i="7"/>
  <c r="F26" i="7"/>
  <c r="E26" i="7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F12" i="7"/>
  <c r="E12" i="7"/>
  <c r="F11" i="7"/>
  <c r="E11" i="7"/>
  <c r="F10" i="7"/>
  <c r="E10" i="7"/>
  <c r="F9" i="7"/>
  <c r="E9" i="7"/>
  <c r="F8" i="7"/>
  <c r="E8" i="7"/>
  <c r="F7" i="7"/>
  <c r="E7" i="7"/>
  <c r="F6" i="7"/>
  <c r="E6" i="7"/>
  <c r="F5" i="7"/>
  <c r="E5" i="7"/>
  <c r="F4" i="7"/>
  <c r="E4" i="7"/>
  <c r="F3" i="7"/>
  <c r="E3" i="7"/>
  <c r="F2" i="7"/>
  <c r="E2" i="7"/>
  <c r="D109" i="7" l="1"/>
  <c r="F109" i="7" s="1"/>
  <c r="E107" i="7"/>
  <c r="E109" i="7" s="1"/>
  <c r="F107" i="7"/>
  <c r="F104" i="8"/>
  <c r="E104" i="8"/>
  <c r="E102" i="7"/>
  <c r="C107" i="8"/>
  <c r="C109" i="8" s="1"/>
  <c r="F109" i="8" s="1"/>
  <c r="F107" i="8"/>
  <c r="F102" i="7"/>
  <c r="C104" i="7"/>
  <c r="E102" i="8"/>
  <c r="D104" i="7"/>
  <c r="F102" i="8"/>
  <c r="E109" i="8" l="1"/>
  <c r="F104" i="7"/>
  <c r="E104" i="7"/>
  <c r="E107" i="8"/>
  <c r="E57" i="6" l="1"/>
  <c r="E58" i="6"/>
  <c r="E59" i="6"/>
  <c r="E61" i="6"/>
  <c r="E62" i="6"/>
  <c r="E63" i="6"/>
  <c r="E64" i="6"/>
  <c r="E95" i="6"/>
  <c r="E96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6" i="6"/>
  <c r="E60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7" i="6"/>
  <c r="E98" i="6"/>
  <c r="E99" i="6"/>
  <c r="E100" i="6"/>
  <c r="E101" i="6"/>
  <c r="E102" i="6"/>
  <c r="E103" i="6"/>
  <c r="E55" i="6"/>
  <c r="D105" i="6"/>
  <c r="C105" i="6"/>
  <c r="C104" i="6"/>
  <c r="D104" i="6"/>
  <c r="E104" i="6" l="1"/>
  <c r="F92" i="6" l="1"/>
  <c r="F80" i="6"/>
  <c r="F68" i="6"/>
  <c r="F48" i="6"/>
  <c r="F36" i="6"/>
  <c r="F24" i="6"/>
  <c r="F12" i="6"/>
  <c r="F62" i="6"/>
  <c r="F91" i="6"/>
  <c r="F79" i="6"/>
  <c r="F67" i="6"/>
  <c r="F47" i="6"/>
  <c r="F35" i="6"/>
  <c r="F23" i="6"/>
  <c r="F11" i="6"/>
  <c r="F61" i="6"/>
  <c r="F90" i="6"/>
  <c r="F78" i="6"/>
  <c r="F66" i="6"/>
  <c r="F46" i="6"/>
  <c r="F34" i="6"/>
  <c r="F22" i="6"/>
  <c r="F10" i="6"/>
  <c r="F59" i="6"/>
  <c r="F89" i="6"/>
  <c r="F77" i="6"/>
  <c r="F65" i="6"/>
  <c r="F45" i="6"/>
  <c r="F33" i="6"/>
  <c r="F21" i="6"/>
  <c r="F9" i="6"/>
  <c r="F58" i="6"/>
  <c r="F102" i="6"/>
  <c r="F88" i="6"/>
  <c r="F76" i="6"/>
  <c r="F60" i="6"/>
  <c r="F44" i="6"/>
  <c r="F32" i="6"/>
  <c r="F20" i="6"/>
  <c r="F8" i="6"/>
  <c r="F57" i="6"/>
  <c r="F101" i="6"/>
  <c r="F87" i="6"/>
  <c r="F75" i="6"/>
  <c r="F56" i="6"/>
  <c r="F43" i="6"/>
  <c r="F31" i="6"/>
  <c r="F19" i="6"/>
  <c r="F7" i="6"/>
  <c r="F55" i="6"/>
  <c r="F64" i="6"/>
  <c r="F100" i="6"/>
  <c r="F86" i="6"/>
  <c r="F74" i="6"/>
  <c r="F54" i="6"/>
  <c r="F42" i="6"/>
  <c r="F30" i="6"/>
  <c r="F18" i="6"/>
  <c r="F6" i="6"/>
  <c r="F103" i="6"/>
  <c r="F63" i="6"/>
  <c r="F99" i="6"/>
  <c r="F85" i="6"/>
  <c r="F73" i="6"/>
  <c r="F53" i="6"/>
  <c r="F41" i="6"/>
  <c r="F29" i="6"/>
  <c r="F17" i="6"/>
  <c r="F5" i="6"/>
  <c r="F70" i="6"/>
  <c r="F14" i="6"/>
  <c r="F37" i="6"/>
  <c r="F98" i="6"/>
  <c r="F84" i="6"/>
  <c r="F72" i="6"/>
  <c r="F52" i="6"/>
  <c r="F40" i="6"/>
  <c r="F28" i="6"/>
  <c r="F16" i="6"/>
  <c r="F96" i="6"/>
  <c r="F82" i="6"/>
  <c r="F50" i="6"/>
  <c r="F26" i="6"/>
  <c r="F93" i="6"/>
  <c r="F69" i="6"/>
  <c r="F25" i="6"/>
  <c r="F97" i="6"/>
  <c r="F83" i="6"/>
  <c r="F71" i="6"/>
  <c r="F51" i="6"/>
  <c r="F39" i="6"/>
  <c r="F27" i="6"/>
  <c r="F15" i="6"/>
  <c r="F95" i="6"/>
  <c r="F94" i="6"/>
  <c r="F38" i="6"/>
  <c r="F81" i="6"/>
  <c r="F49" i="6"/>
  <c r="F13" i="6"/>
  <c r="F104" i="6" l="1"/>
</calcChain>
</file>

<file path=xl/sharedStrings.xml><?xml version="1.0" encoding="utf-8"?>
<sst xmlns="http://schemas.openxmlformats.org/spreadsheetml/2006/main" count="633" uniqueCount="144">
  <si>
    <t>Gettito IPT - 2021</t>
  </si>
  <si>
    <t>Abruzzo</t>
  </si>
  <si>
    <t>Amm. provinciale di Chieti</t>
  </si>
  <si>
    <t>Amm. provinciale di L'Aquila</t>
  </si>
  <si>
    <t>Amm. provinciale di Pescara</t>
  </si>
  <si>
    <t>Amm. provinciale di Teramo</t>
  </si>
  <si>
    <t>Basilicata</t>
  </si>
  <si>
    <t>Amm. provinciale di Matera</t>
  </si>
  <si>
    <t>Amm. provinciale di Potenza</t>
  </si>
  <si>
    <t>Calabria</t>
  </si>
  <si>
    <t>Amm. provinciale di Catanzaro</t>
  </si>
  <si>
    <t>Amm. provinciale di Cosenza</t>
  </si>
  <si>
    <t>Amm. provinciale di Crotone</t>
  </si>
  <si>
    <t>Amm. provinciale di Vibo Valentia</t>
  </si>
  <si>
    <t>Campania</t>
  </si>
  <si>
    <t>Amm. Citta' Metropolitana di Napoli</t>
  </si>
  <si>
    <t>Amm. provinciale di Avellino</t>
  </si>
  <si>
    <t>Amm. provinciale di Benevento</t>
  </si>
  <si>
    <t>Amm. provinciale di Caserta</t>
  </si>
  <si>
    <t>Amm. provinciale di Salerno</t>
  </si>
  <si>
    <t>Emilia Romagna</t>
  </si>
  <si>
    <t>Amm. Citta' Metropolitana di Bologna</t>
  </si>
  <si>
    <t>Amm. provinciale di Ferrara</t>
  </si>
  <si>
    <t>Amm. provinciale di Forli' - Cesena</t>
  </si>
  <si>
    <t>Amm. provinciale di Modena</t>
  </si>
  <si>
    <t>Amm. provinciale di Parma</t>
  </si>
  <si>
    <t>Amm. provinciale di Piacenza</t>
  </si>
  <si>
    <t>Amm. provinciale di Ravenna</t>
  </si>
  <si>
    <t>Amm. provinciale di Reggio Emilia</t>
  </si>
  <si>
    <t>Amm. provinciale di Rimini</t>
  </si>
  <si>
    <t>Lazio</t>
  </si>
  <si>
    <t>Amm. Citta' Metropolitana di Roma Capitale</t>
  </si>
  <si>
    <t>Amm. provinciale di Frosinone</t>
  </si>
  <si>
    <t>Amm. provinciale di Latina</t>
  </si>
  <si>
    <t>Amm. provinciale di Rieti</t>
  </si>
  <si>
    <t>Amm. provinciale di Viterbo</t>
  </si>
  <si>
    <t>Liguria</t>
  </si>
  <si>
    <t>Amm. Citta' Metropolitana di Genova</t>
  </si>
  <si>
    <t>Amm. provinciale di Imperia</t>
  </si>
  <si>
    <t>Amm. provinciale di La Spezia</t>
  </si>
  <si>
    <t>Amm. provinciale di Savona</t>
  </si>
  <si>
    <t>Lombardia</t>
  </si>
  <si>
    <t>Amm. Citta' Metropolitana di Milano</t>
  </si>
  <si>
    <t>Amm. provinciale di Bergamo</t>
  </si>
  <si>
    <t>Amm. provinciale di Brescia</t>
  </si>
  <si>
    <t>Amm. provinciale di Como</t>
  </si>
  <si>
    <t>Amm. provinciale di Cremona</t>
  </si>
  <si>
    <t>Amm. provinciale di Lecco</t>
  </si>
  <si>
    <t>Amm. provinciale di Lodi</t>
  </si>
  <si>
    <t>Amm. provinciale di Mantova</t>
  </si>
  <si>
    <t>Amm. provinciale di Monza e della Brianza</t>
  </si>
  <si>
    <t>Amm. provinciale di Pavia</t>
  </si>
  <si>
    <t>Amm. provinciale di Sondrio</t>
  </si>
  <si>
    <t>Amm. provinciale di Varese</t>
  </si>
  <si>
    <t>Marche</t>
  </si>
  <si>
    <t>Amm. provinciale di Ancona</t>
  </si>
  <si>
    <t>Amm. provinciale di Ascoli Piceno</t>
  </si>
  <si>
    <t>Amm. provinciale di Fermo</t>
  </si>
  <si>
    <t>Amm. provinciale di Macerata</t>
  </si>
  <si>
    <t>Amm. provinciale di Pesaro e Urbino</t>
  </si>
  <si>
    <t>Amm. provinciale di Campobasso</t>
  </si>
  <si>
    <t>Amm. provinciale di Isernia</t>
  </si>
  <si>
    <t>Amm. Citta' Metropolitana di Torino</t>
  </si>
  <si>
    <t>Amm. provinciale di Alessandria</t>
  </si>
  <si>
    <t>Amm. provinciale di Asti</t>
  </si>
  <si>
    <t>Amm. provinciale di Biella</t>
  </si>
  <si>
    <t>Amm. provinciale di Cuneo</t>
  </si>
  <si>
    <t>Amm. provinciale di Novara</t>
  </si>
  <si>
    <t>Amm. provinciale di Verbania</t>
  </si>
  <si>
    <t>Amm. provinciale di Vercelli</t>
  </si>
  <si>
    <t>Puglia</t>
  </si>
  <si>
    <t>Amm. Citta' Metropolitana di Bari</t>
  </si>
  <si>
    <t>Amm. provinciale di Barletta-Andria-Trani</t>
  </si>
  <si>
    <t>Amm. provinciale di Brindisi</t>
  </si>
  <si>
    <t>Amm. provinciale di Foggia</t>
  </si>
  <si>
    <t>Amm. provinciale di Lecce</t>
  </si>
  <si>
    <t>Amm. provinciale di Taranto</t>
  </si>
  <si>
    <t>Sardegna</t>
  </si>
  <si>
    <t>Amm. Citta' Metropolitana di Cagliari</t>
  </si>
  <si>
    <t>Amm. provinciale di  Sud Sardegna</t>
  </si>
  <si>
    <t>Amm. provinciale di Nuoro</t>
  </si>
  <si>
    <t>Amm. provinciale di Oristano</t>
  </si>
  <si>
    <t>Sicilia</t>
  </si>
  <si>
    <t>Amm. provinciale di Agrigento</t>
  </si>
  <si>
    <t>Amm. provinciale di Caltanissetta</t>
  </si>
  <si>
    <t>Amm. provinciale di Enna</t>
  </si>
  <si>
    <t>Amm. provinciale di Ragusa</t>
  </si>
  <si>
    <t>Amm. provinciale di Siracusa</t>
  </si>
  <si>
    <t>Amm. provinciale di Trapani</t>
  </si>
  <si>
    <t>Toscana</t>
  </si>
  <si>
    <t>Amm. Citta' Metropolitana di Firenze</t>
  </si>
  <si>
    <t>Amm. provinciale di Arezzo</t>
  </si>
  <si>
    <t>Amm. provinciale di Grosseto</t>
  </si>
  <si>
    <t>Amm. provinciale di Livorno</t>
  </si>
  <si>
    <t>Amm. provinciale di Lucca</t>
  </si>
  <si>
    <t>Amm. provinciale di Massa Carrara</t>
  </si>
  <si>
    <t>Amm. provinciale di Pisa</t>
  </si>
  <si>
    <t>Amm. provinciale di Pistoia</t>
  </si>
  <si>
    <t>Amm. provinciale di Prato</t>
  </si>
  <si>
    <t>Amm. provinciale di Siena</t>
  </si>
  <si>
    <t>Amm. provinciale di Perugia</t>
  </si>
  <si>
    <t>Amm. provinciale di Terni</t>
  </si>
  <si>
    <t>Veneto</t>
  </si>
  <si>
    <t>Amm. Citta' Metropolitana di Venezia</t>
  </si>
  <si>
    <t>Amm. provinciale di Belluno</t>
  </si>
  <si>
    <t>Amm. provinciale di Padova</t>
  </si>
  <si>
    <t>Amm. provinciale di Rovigo</t>
  </si>
  <si>
    <t>Amm. provinciale di Treviso</t>
  </si>
  <si>
    <t>Amm. provinciale di Verona</t>
  </si>
  <si>
    <t>Amm. provinciale di Vicenza</t>
  </si>
  <si>
    <t>Gettito RC Auto - 2021</t>
  </si>
  <si>
    <t>Molise</t>
  </si>
  <si>
    <t>Piemonte</t>
  </si>
  <si>
    <t>Umbria</t>
  </si>
  <si>
    <t>IPT - Province e Città Metropolitane</t>
  </si>
  <si>
    <t>Regioni</t>
  </si>
  <si>
    <t>RC Auto - Province e Città Metropolitane</t>
  </si>
  <si>
    <t>Totale RSO + Sicilia e Sardegna</t>
  </si>
  <si>
    <t>di cui Sicilia e Sardegna</t>
  </si>
  <si>
    <t xml:space="preserve"> Piemonte</t>
  </si>
  <si>
    <t xml:space="preserve"> Umbria</t>
  </si>
  <si>
    <t xml:space="preserve"> Molise</t>
  </si>
  <si>
    <t>di cui RSO</t>
  </si>
  <si>
    <t>Province e Città Metropolitane</t>
  </si>
  <si>
    <t>Contributo spettante</t>
  </si>
  <si>
    <t xml:space="preserve">Somma algebrica  </t>
  </si>
  <si>
    <t xml:space="preserve">Somma negativi  </t>
  </si>
  <si>
    <t>Base di calcolo</t>
  </si>
  <si>
    <t>Gettito IPT - 2022</t>
  </si>
  <si>
    <t xml:space="preserve">Var ass 2022/2021 </t>
  </si>
  <si>
    <t>Var % 2022/2021</t>
  </si>
  <si>
    <t>Amm. Citta' Metropolitana di Catania</t>
  </si>
  <si>
    <t>Amm. Citta' Metropolitana di Palermo</t>
  </si>
  <si>
    <t>Amm. Citta' Metropolitana di Messina</t>
  </si>
  <si>
    <t>Amm. Citta' Metropolitana di Sassari</t>
  </si>
  <si>
    <t>Amm. Citta' Metropolitana di Reggio Calabria</t>
  </si>
  <si>
    <t>Amm. provinciale di Sud Sardegna</t>
  </si>
  <si>
    <t xml:space="preserve">Totale RSO + Sicilia e Sardegna al netto della CM di Roma </t>
  </si>
  <si>
    <t>Gettito RC Auto - 2022</t>
  </si>
  <si>
    <t>IPT variazioni assolute 2022/2021</t>
  </si>
  <si>
    <t>RCAuto variazioni assolute 2022/2021</t>
  </si>
  <si>
    <t>ALLEGATO A "Piano di riparto anno 2023"</t>
  </si>
  <si>
    <t>Fondo art. 41, c. 1, DL n. 50 del 2022 Riparto anno 2023</t>
  </si>
  <si>
    <t>Fondo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</si>
</sst>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0_ ;[Red]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rgb="FFFF0000"/>
      <name val="Calibri Light"/>
      <family val="2"/>
      <scheme val="major"/>
    </font>
    <font>
      <sz val="10"/>
      <color rgb="FFFF0000"/>
      <name val="Calibri Light"/>
      <family val="2"/>
      <scheme val="major"/>
    </font>
    <font>
      <b/>
      <sz val="10"/>
      <color rgb="FFFF0000"/>
      <name val="Calibri Light"/>
      <family val="2"/>
      <scheme val="maj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9"/>
      <color rgb="FFFF0000"/>
      <name val="Calibri Light"/>
      <family val="2"/>
      <scheme val="major"/>
    </font>
    <font>
      <sz val="1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top"/>
    </xf>
    <xf numFmtId="3" fontId="2" fillId="2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left" vertical="center"/>
    </xf>
    <xf numFmtId="3" fontId="2" fillId="2" borderId="8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center"/>
    </xf>
    <xf numFmtId="3" fontId="2" fillId="2" borderId="11" xfId="0" applyNumberFormat="1" applyFont="1" applyFill="1" applyBorder="1" applyAlignment="1">
      <alignment horizontal="center" vertical="center"/>
    </xf>
    <xf numFmtId="164" fontId="2" fillId="2" borderId="12" xfId="1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top"/>
    </xf>
    <xf numFmtId="3" fontId="2" fillId="2" borderId="8" xfId="0" applyNumberFormat="1" applyFont="1" applyFill="1" applyBorder="1" applyAlignment="1">
      <alignment horizontal="center" vertical="top"/>
    </xf>
    <xf numFmtId="3" fontId="5" fillId="2" borderId="8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3" fontId="5" fillId="2" borderId="8" xfId="0" applyNumberFormat="1" applyFont="1" applyFill="1" applyBorder="1" applyAlignment="1">
      <alignment horizontal="center" vertical="top"/>
    </xf>
    <xf numFmtId="3" fontId="5" fillId="2" borderId="0" xfId="0" applyNumberFormat="1" applyFont="1" applyFill="1" applyAlignment="1">
      <alignment horizontal="center" vertical="top"/>
    </xf>
    <xf numFmtId="0" fontId="2" fillId="2" borderId="11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top"/>
    </xf>
    <xf numFmtId="0" fontId="2" fillId="2" borderId="11" xfId="0" applyFont="1" applyFill="1" applyBorder="1" applyAlignment="1">
      <alignment horizontal="left" vertical="top"/>
    </xf>
    <xf numFmtId="164" fontId="5" fillId="2" borderId="9" xfId="1" applyNumberFormat="1" applyFont="1" applyFill="1" applyBorder="1" applyAlignment="1">
      <alignment horizontal="center" vertical="center"/>
    </xf>
    <xf numFmtId="164" fontId="5" fillId="2" borderId="3" xfId="1" applyNumberFormat="1" applyFont="1" applyFill="1" applyBorder="1" applyAlignment="1">
      <alignment horizontal="center" vertical="center"/>
    </xf>
    <xf numFmtId="164" fontId="5" fillId="2" borderId="9" xfId="1" applyNumberFormat="1" applyFont="1" applyFill="1" applyBorder="1" applyAlignment="1">
      <alignment horizontal="center"/>
    </xf>
    <xf numFmtId="164" fontId="5" fillId="2" borderId="3" xfId="1" applyNumberFormat="1" applyFont="1" applyFill="1" applyBorder="1" applyAlignment="1">
      <alignment horizontal="center"/>
    </xf>
    <xf numFmtId="3" fontId="6" fillId="2" borderId="0" xfId="0" applyNumberFormat="1" applyFont="1" applyFill="1" applyAlignment="1">
      <alignment horizontal="center" vertical="center"/>
    </xf>
    <xf numFmtId="164" fontId="6" fillId="2" borderId="8" xfId="1" applyNumberFormat="1" applyFont="1" applyFill="1" applyBorder="1" applyAlignment="1">
      <alignment horizontal="center"/>
    </xf>
    <xf numFmtId="164" fontId="6" fillId="2" borderId="0" xfId="1" applyNumberFormat="1" applyFont="1" applyFill="1" applyBorder="1" applyAlignment="1">
      <alignment horizontal="center"/>
    </xf>
    <xf numFmtId="164" fontId="6" fillId="2" borderId="8" xfId="1" applyNumberFormat="1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/>
    <xf numFmtId="4" fontId="0" fillId="0" borderId="0" xfId="0" applyNumberFormat="1"/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left" vertical="center"/>
    </xf>
    <xf numFmtId="165" fontId="9" fillId="0" borderId="14" xfId="0" applyNumberFormat="1" applyFont="1" applyBorder="1" applyAlignment="1">
      <alignment horizontal="right" vertical="top"/>
    </xf>
    <xf numFmtId="0" fontId="0" fillId="0" borderId="13" xfId="0" applyBorder="1" applyAlignment="1">
      <alignment horizontal="left" vertical="top"/>
    </xf>
    <xf numFmtId="165" fontId="0" fillId="0" borderId="13" xfId="0" applyNumberFormat="1" applyBorder="1"/>
    <xf numFmtId="4" fontId="8" fillId="0" borderId="16" xfId="0" applyNumberFormat="1" applyFont="1" applyBorder="1"/>
    <xf numFmtId="4" fontId="8" fillId="0" borderId="14" xfId="0" applyNumberFormat="1" applyFont="1" applyBorder="1"/>
    <xf numFmtId="165" fontId="7" fillId="0" borderId="16" xfId="0" applyNumberFormat="1" applyFont="1" applyBorder="1" applyAlignment="1">
      <alignment horizontal="right" vertical="center"/>
    </xf>
    <xf numFmtId="165" fontId="9" fillId="0" borderId="21" xfId="0" applyNumberFormat="1" applyFont="1" applyBorder="1" applyAlignment="1">
      <alignment horizontal="right"/>
    </xf>
    <xf numFmtId="165" fontId="9" fillId="0" borderId="22" xfId="0" applyNumberFormat="1" applyFont="1" applyBorder="1" applyAlignment="1">
      <alignment horizontal="right"/>
    </xf>
    <xf numFmtId="4" fontId="8" fillId="0" borderId="17" xfId="0" applyNumberFormat="1" applyFont="1" applyBorder="1"/>
    <xf numFmtId="0" fontId="0" fillId="0" borderId="15" xfId="0" applyBorder="1" applyAlignment="1">
      <alignment horizontal="left" vertical="center"/>
    </xf>
    <xf numFmtId="165" fontId="9" fillId="0" borderId="16" xfId="0" applyNumberFormat="1" applyFont="1" applyBorder="1" applyAlignment="1">
      <alignment horizontal="right" vertical="top"/>
    </xf>
    <xf numFmtId="165" fontId="0" fillId="0" borderId="15" xfId="0" applyNumberFormat="1" applyBorder="1"/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vertical="center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left" vertical="center"/>
    </xf>
    <xf numFmtId="4" fontId="8" fillId="0" borderId="31" xfId="0" applyNumberFormat="1" applyFont="1" applyBorder="1"/>
    <xf numFmtId="165" fontId="0" fillId="0" borderId="30" xfId="0" applyNumberFormat="1" applyBorder="1"/>
    <xf numFmtId="165" fontId="9" fillId="0" borderId="30" xfId="0" applyNumberFormat="1" applyFont="1" applyBorder="1" applyAlignment="1">
      <alignment horizontal="right" vertical="top"/>
    </xf>
    <xf numFmtId="165" fontId="9" fillId="0" borderId="31" xfId="0" applyNumberFormat="1" applyFont="1" applyBorder="1" applyAlignment="1">
      <alignment horizontal="right" vertical="top"/>
    </xf>
    <xf numFmtId="165" fontId="9" fillId="0" borderId="13" xfId="0" applyNumberFormat="1" applyFont="1" applyBorder="1" applyAlignment="1">
      <alignment horizontal="right" vertical="top"/>
    </xf>
    <xf numFmtId="165" fontId="9" fillId="0" borderId="15" xfId="0" applyNumberFormat="1" applyFont="1" applyBorder="1" applyAlignment="1">
      <alignment horizontal="right" vertical="top"/>
    </xf>
    <xf numFmtId="0" fontId="0" fillId="0" borderId="31" xfId="0" applyBorder="1" applyAlignment="1">
      <alignment horizontal="left" vertical="center"/>
    </xf>
    <xf numFmtId="0" fontId="0" fillId="0" borderId="14" xfId="0" applyBorder="1" applyAlignment="1">
      <alignment horizontal="left" vertical="top"/>
    </xf>
    <xf numFmtId="0" fontId="0" fillId="0" borderId="14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165" fontId="9" fillId="0" borderId="20" xfId="0" applyNumberFormat="1" applyFont="1" applyBorder="1" applyAlignment="1">
      <alignment horizontal="right" vertical="center"/>
    </xf>
    <xf numFmtId="165" fontId="7" fillId="0" borderId="19" xfId="0" applyNumberFormat="1" applyFont="1" applyBorder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3" fontId="12" fillId="2" borderId="11" xfId="0" applyNumberFormat="1" applyFont="1" applyFill="1" applyBorder="1" applyAlignment="1">
      <alignment horizontal="center" vertical="top"/>
    </xf>
    <xf numFmtId="164" fontId="12" fillId="2" borderId="12" xfId="1" applyNumberFormat="1" applyFont="1" applyFill="1" applyBorder="1" applyAlignment="1">
      <alignment horizontal="center"/>
    </xf>
    <xf numFmtId="3" fontId="2" fillId="2" borderId="0" xfId="0" applyNumberFormat="1" applyFont="1" applyFill="1" applyAlignment="1">
      <alignment horizont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8" fillId="0" borderId="23" xfId="0" applyFont="1" applyBorder="1" applyAlignment="1">
      <alignment horizontal="right" vertical="center"/>
    </xf>
    <xf numFmtId="0" fontId="8" fillId="0" borderId="24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8" fillId="0" borderId="34" xfId="0" applyFont="1" applyBorder="1" applyAlignment="1">
      <alignment horizontal="right" vertical="center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9"/>
  <sheetViews>
    <sheetView zoomScale="90" zoomScaleNormal="90" workbookViewId="0">
      <pane xSplit="2" ySplit="1" topLeftCell="C56" activePane="bottomRight" state="frozen"/>
      <selection activeCell="B43" sqref="B43"/>
      <selection pane="topRight" activeCell="B43" sqref="B43"/>
      <selection pane="bottomLeft" activeCell="B43" sqref="B43"/>
      <selection pane="bottomRight" activeCell="E1" sqref="E1"/>
    </sheetView>
  </sheetViews>
  <sheetFormatPr defaultColWidth="29.140625" defaultRowHeight="12.75" x14ac:dyDescent="0.25"/>
  <cols>
    <col min="1" max="1" width="30.42578125" style="9" bestFit="1" customWidth="1"/>
    <col min="2" max="2" width="43.140625" style="9" bestFit="1" customWidth="1"/>
    <col min="3" max="16384" width="29.140625" style="11"/>
  </cols>
  <sheetData>
    <row r="1" spans="1:6" s="3" customFormat="1" ht="16.5" thickBot="1" x14ac:dyDescent="0.3">
      <c r="A1" s="12" t="s">
        <v>115</v>
      </c>
      <c r="B1" s="13" t="s">
        <v>114</v>
      </c>
      <c r="C1" s="1" t="s">
        <v>0</v>
      </c>
      <c r="D1" s="1" t="s">
        <v>128</v>
      </c>
      <c r="E1" s="1" t="s">
        <v>129</v>
      </c>
      <c r="F1" s="1" t="s">
        <v>130</v>
      </c>
    </row>
    <row r="2" spans="1:6" x14ac:dyDescent="0.25">
      <c r="A2" s="16" t="s">
        <v>14</v>
      </c>
      <c r="B2" s="14" t="s">
        <v>15</v>
      </c>
      <c r="C2" s="15">
        <v>59519078</v>
      </c>
      <c r="D2" s="15">
        <v>53923422</v>
      </c>
      <c r="E2" s="26">
        <f t="shared" ref="E2:E65" si="0">+D2-C2</f>
        <v>-5595656</v>
      </c>
      <c r="F2" s="33">
        <f t="shared" ref="F2:F65" si="1">(D2-C2)/C2</f>
        <v>-9.4014493974520233E-2</v>
      </c>
    </row>
    <row r="3" spans="1:6" x14ac:dyDescent="0.25">
      <c r="A3" s="17" t="s">
        <v>30</v>
      </c>
      <c r="B3" s="9" t="s">
        <v>31</v>
      </c>
      <c r="C3" s="10">
        <v>119436273</v>
      </c>
      <c r="D3" s="10">
        <v>115134872</v>
      </c>
      <c r="E3" s="27">
        <f t="shared" si="0"/>
        <v>-4301401</v>
      </c>
      <c r="F3" s="34">
        <f t="shared" si="1"/>
        <v>-3.6014193108654689E-2</v>
      </c>
    </row>
    <row r="4" spans="1:6" x14ac:dyDescent="0.25">
      <c r="A4" s="17" t="s">
        <v>41</v>
      </c>
      <c r="B4" s="9" t="s">
        <v>42</v>
      </c>
      <c r="C4" s="10">
        <v>92007593</v>
      </c>
      <c r="D4" s="10">
        <v>87841089</v>
      </c>
      <c r="E4" s="27">
        <f t="shared" si="0"/>
        <v>-4166504</v>
      </c>
      <c r="F4" s="34">
        <f t="shared" si="1"/>
        <v>-4.5284349521022685E-2</v>
      </c>
    </row>
    <row r="5" spans="1:6" x14ac:dyDescent="0.25">
      <c r="A5" s="17" t="s">
        <v>70</v>
      </c>
      <c r="B5" s="9" t="s">
        <v>71</v>
      </c>
      <c r="C5" s="10">
        <v>32138593</v>
      </c>
      <c r="D5" s="10">
        <v>28337129</v>
      </c>
      <c r="E5" s="27">
        <f t="shared" si="0"/>
        <v>-3801464</v>
      </c>
      <c r="F5" s="34">
        <f t="shared" si="1"/>
        <v>-0.11828346063562895</v>
      </c>
    </row>
    <row r="6" spans="1:6" x14ac:dyDescent="0.25">
      <c r="A6" s="17" t="s">
        <v>41</v>
      </c>
      <c r="B6" s="9" t="s">
        <v>44</v>
      </c>
      <c r="C6" s="10">
        <v>39178219</v>
      </c>
      <c r="D6" s="10">
        <v>35524116</v>
      </c>
      <c r="E6" s="27">
        <f t="shared" si="0"/>
        <v>-3654103</v>
      </c>
      <c r="F6" s="34">
        <f t="shared" si="1"/>
        <v>-9.3268736896896715E-2</v>
      </c>
    </row>
    <row r="7" spans="1:6" x14ac:dyDescent="0.25">
      <c r="A7" s="17" t="s">
        <v>89</v>
      </c>
      <c r="B7" s="9" t="s">
        <v>90</v>
      </c>
      <c r="C7" s="10">
        <v>48936465</v>
      </c>
      <c r="D7" s="10">
        <v>45315218</v>
      </c>
      <c r="E7" s="27">
        <f t="shared" si="0"/>
        <v>-3621247</v>
      </c>
      <c r="F7" s="34">
        <f t="shared" si="1"/>
        <v>-7.3998949454154486E-2</v>
      </c>
    </row>
    <row r="8" spans="1:6" x14ac:dyDescent="0.25">
      <c r="A8" s="17" t="s">
        <v>102</v>
      </c>
      <c r="B8" s="9" t="s">
        <v>109</v>
      </c>
      <c r="C8" s="10">
        <v>25256456</v>
      </c>
      <c r="D8" s="10">
        <v>21652360</v>
      </c>
      <c r="E8" s="27">
        <f t="shared" si="0"/>
        <v>-3604096</v>
      </c>
      <c r="F8" s="34">
        <f t="shared" si="1"/>
        <v>-0.14269998926215144</v>
      </c>
    </row>
    <row r="9" spans="1:6" x14ac:dyDescent="0.25">
      <c r="A9" s="17" t="s">
        <v>102</v>
      </c>
      <c r="B9" s="9" t="s">
        <v>105</v>
      </c>
      <c r="C9" s="10">
        <v>29711562</v>
      </c>
      <c r="D9" s="10">
        <v>26501816</v>
      </c>
      <c r="E9" s="27">
        <f t="shared" si="0"/>
        <v>-3209746</v>
      </c>
      <c r="F9" s="34">
        <f t="shared" si="1"/>
        <v>-0.10803020049905152</v>
      </c>
    </row>
    <row r="10" spans="1:6" x14ac:dyDescent="0.25">
      <c r="A10" s="17" t="s">
        <v>82</v>
      </c>
      <c r="B10" s="9" t="s">
        <v>131</v>
      </c>
      <c r="C10" s="10">
        <v>31688753</v>
      </c>
      <c r="D10" s="10">
        <v>28629400</v>
      </c>
      <c r="E10" s="27">
        <f t="shared" si="0"/>
        <v>-3059353</v>
      </c>
      <c r="F10" s="34">
        <f t="shared" si="1"/>
        <v>-9.6543811616695674E-2</v>
      </c>
    </row>
    <row r="11" spans="1:6" x14ac:dyDescent="0.25">
      <c r="A11" s="17" t="s">
        <v>36</v>
      </c>
      <c r="B11" s="9" t="s">
        <v>37</v>
      </c>
      <c r="C11" s="10">
        <v>20116556</v>
      </c>
      <c r="D11" s="10">
        <v>17081868</v>
      </c>
      <c r="E11" s="27">
        <f t="shared" si="0"/>
        <v>-3034688</v>
      </c>
      <c r="F11" s="34">
        <f t="shared" si="1"/>
        <v>-0.15085524579853529</v>
      </c>
    </row>
    <row r="12" spans="1:6" x14ac:dyDescent="0.25">
      <c r="A12" s="17" t="s">
        <v>20</v>
      </c>
      <c r="B12" s="9" t="s">
        <v>21</v>
      </c>
      <c r="C12" s="10">
        <v>30190640</v>
      </c>
      <c r="D12" s="10">
        <v>27258584</v>
      </c>
      <c r="E12" s="27">
        <f t="shared" si="0"/>
        <v>-2932056</v>
      </c>
      <c r="F12" s="34">
        <f t="shared" si="1"/>
        <v>-9.7118047182835468E-2</v>
      </c>
    </row>
    <row r="13" spans="1:6" x14ac:dyDescent="0.25">
      <c r="A13" s="17" t="s">
        <v>102</v>
      </c>
      <c r="B13" s="9" t="s">
        <v>108</v>
      </c>
      <c r="C13" s="10">
        <v>30295628</v>
      </c>
      <c r="D13" s="10">
        <v>27377224</v>
      </c>
      <c r="E13" s="27">
        <f t="shared" si="0"/>
        <v>-2918404</v>
      </c>
      <c r="F13" s="34">
        <f t="shared" si="1"/>
        <v>-9.6330863317967863E-2</v>
      </c>
    </row>
    <row r="14" spans="1:6" x14ac:dyDescent="0.25">
      <c r="A14" s="17" t="s">
        <v>102</v>
      </c>
      <c r="B14" s="9" t="s">
        <v>107</v>
      </c>
      <c r="C14" s="10">
        <v>27912776</v>
      </c>
      <c r="D14" s="10">
        <v>25002988</v>
      </c>
      <c r="E14" s="27">
        <f t="shared" si="0"/>
        <v>-2909788</v>
      </c>
      <c r="F14" s="34">
        <f t="shared" si="1"/>
        <v>-0.10424574037351211</v>
      </c>
    </row>
    <row r="15" spans="1:6" x14ac:dyDescent="0.25">
      <c r="A15" s="17" t="s">
        <v>41</v>
      </c>
      <c r="B15" s="9" t="s">
        <v>53</v>
      </c>
      <c r="C15" s="10">
        <v>25888469</v>
      </c>
      <c r="D15" s="10">
        <v>23532361</v>
      </c>
      <c r="E15" s="27">
        <f t="shared" si="0"/>
        <v>-2356108</v>
      </c>
      <c r="F15" s="34">
        <f t="shared" si="1"/>
        <v>-9.1009939598977449E-2</v>
      </c>
    </row>
    <row r="16" spans="1:6" x14ac:dyDescent="0.25">
      <c r="A16" s="17" t="s">
        <v>14</v>
      </c>
      <c r="B16" s="9" t="s">
        <v>19</v>
      </c>
      <c r="C16" s="10">
        <v>25111375</v>
      </c>
      <c r="D16" s="10">
        <v>22843765</v>
      </c>
      <c r="E16" s="27">
        <f t="shared" si="0"/>
        <v>-2267610</v>
      </c>
      <c r="F16" s="34">
        <f t="shared" si="1"/>
        <v>-9.0302104126118138E-2</v>
      </c>
    </row>
    <row r="17" spans="1:6" x14ac:dyDescent="0.25">
      <c r="A17" s="17" t="s">
        <v>70</v>
      </c>
      <c r="B17" s="9" t="s">
        <v>75</v>
      </c>
      <c r="C17" s="10">
        <v>20595059</v>
      </c>
      <c r="D17" s="10">
        <v>18334164</v>
      </c>
      <c r="E17" s="27">
        <f t="shared" si="0"/>
        <v>-2260895</v>
      </c>
      <c r="F17" s="34">
        <f t="shared" si="1"/>
        <v>-0.1097785153225344</v>
      </c>
    </row>
    <row r="18" spans="1:6" x14ac:dyDescent="0.25">
      <c r="A18" s="17" t="s">
        <v>41</v>
      </c>
      <c r="B18" s="9" t="s">
        <v>50</v>
      </c>
      <c r="C18" s="10">
        <v>24546370</v>
      </c>
      <c r="D18" s="10">
        <v>22285479</v>
      </c>
      <c r="E18" s="27">
        <f t="shared" si="0"/>
        <v>-2260891</v>
      </c>
      <c r="F18" s="34">
        <f t="shared" si="1"/>
        <v>-9.2106938826392662E-2</v>
      </c>
    </row>
    <row r="19" spans="1:6" x14ac:dyDescent="0.25">
      <c r="A19" s="17" t="s">
        <v>120</v>
      </c>
      <c r="B19" s="9" t="s">
        <v>100</v>
      </c>
      <c r="C19" s="10">
        <v>20113578</v>
      </c>
      <c r="D19" s="10">
        <v>17855501</v>
      </c>
      <c r="E19" s="27">
        <f t="shared" si="0"/>
        <v>-2258077</v>
      </c>
      <c r="F19" s="34">
        <f t="shared" si="1"/>
        <v>-0.11226630090379743</v>
      </c>
    </row>
    <row r="20" spans="1:6" x14ac:dyDescent="0.25">
      <c r="A20" s="17" t="s">
        <v>41</v>
      </c>
      <c r="B20" s="9" t="s">
        <v>43</v>
      </c>
      <c r="C20" s="10">
        <v>32228197</v>
      </c>
      <c r="D20" s="10">
        <v>30024322</v>
      </c>
      <c r="E20" s="27">
        <f t="shared" si="0"/>
        <v>-2203875</v>
      </c>
      <c r="F20" s="34">
        <f t="shared" si="1"/>
        <v>-6.8383440749105517E-2</v>
      </c>
    </row>
    <row r="21" spans="1:6" x14ac:dyDescent="0.25">
      <c r="A21" s="17" t="s">
        <v>119</v>
      </c>
      <c r="B21" s="9" t="s">
        <v>62</v>
      </c>
      <c r="C21" s="10">
        <v>83500959</v>
      </c>
      <c r="D21" s="10">
        <v>81470441</v>
      </c>
      <c r="E21" s="27">
        <f t="shared" si="0"/>
        <v>-2030518</v>
      </c>
      <c r="F21" s="34">
        <f t="shared" si="1"/>
        <v>-2.431730155338695E-2</v>
      </c>
    </row>
    <row r="22" spans="1:6" x14ac:dyDescent="0.25">
      <c r="A22" s="17" t="s">
        <v>102</v>
      </c>
      <c r="B22" s="9" t="s">
        <v>103</v>
      </c>
      <c r="C22" s="10">
        <v>22740629</v>
      </c>
      <c r="D22" s="10">
        <v>20748226</v>
      </c>
      <c r="E22" s="27">
        <f t="shared" si="0"/>
        <v>-1992403</v>
      </c>
      <c r="F22" s="34">
        <f t="shared" si="1"/>
        <v>-8.7614243212006143E-2</v>
      </c>
    </row>
    <row r="23" spans="1:6" x14ac:dyDescent="0.25">
      <c r="A23" s="17" t="s">
        <v>70</v>
      </c>
      <c r="B23" s="9" t="s">
        <v>74</v>
      </c>
      <c r="C23" s="10">
        <v>16664398</v>
      </c>
      <c r="D23" s="10">
        <v>14687417</v>
      </c>
      <c r="E23" s="27">
        <f t="shared" si="0"/>
        <v>-1976981</v>
      </c>
      <c r="F23" s="34">
        <f t="shared" si="1"/>
        <v>-0.11863500859737028</v>
      </c>
    </row>
    <row r="24" spans="1:6" x14ac:dyDescent="0.25">
      <c r="A24" s="17" t="s">
        <v>14</v>
      </c>
      <c r="B24" s="9" t="s">
        <v>18</v>
      </c>
      <c r="C24" s="10">
        <v>23016088</v>
      </c>
      <c r="D24" s="10">
        <v>21054586</v>
      </c>
      <c r="E24" s="27">
        <f t="shared" si="0"/>
        <v>-1961502</v>
      </c>
      <c r="F24" s="34">
        <f t="shared" si="1"/>
        <v>-8.5223083957621293E-2</v>
      </c>
    </row>
    <row r="25" spans="1:6" x14ac:dyDescent="0.25">
      <c r="A25" s="17" t="s">
        <v>9</v>
      </c>
      <c r="B25" s="9" t="s">
        <v>11</v>
      </c>
      <c r="C25" s="10">
        <v>18308578</v>
      </c>
      <c r="D25" s="10">
        <v>16349949</v>
      </c>
      <c r="E25" s="27">
        <f t="shared" si="0"/>
        <v>-1958629</v>
      </c>
      <c r="F25" s="34">
        <f t="shared" si="1"/>
        <v>-0.10697876154008247</v>
      </c>
    </row>
    <row r="26" spans="1:6" x14ac:dyDescent="0.25">
      <c r="A26" s="17" t="s">
        <v>20</v>
      </c>
      <c r="B26" s="9" t="s">
        <v>24</v>
      </c>
      <c r="C26" s="10">
        <v>23484077</v>
      </c>
      <c r="D26" s="10">
        <v>21677030</v>
      </c>
      <c r="E26" s="27">
        <f t="shared" si="0"/>
        <v>-1807047</v>
      </c>
      <c r="F26" s="34">
        <f t="shared" si="1"/>
        <v>-7.6947754855343053E-2</v>
      </c>
    </row>
    <row r="27" spans="1:6" x14ac:dyDescent="0.25">
      <c r="A27" s="17" t="s">
        <v>119</v>
      </c>
      <c r="B27" s="9" t="s">
        <v>66</v>
      </c>
      <c r="C27" s="10">
        <v>21508464</v>
      </c>
      <c r="D27" s="10">
        <v>19726886</v>
      </c>
      <c r="E27" s="27">
        <f t="shared" si="0"/>
        <v>-1781578</v>
      </c>
      <c r="F27" s="34">
        <f t="shared" si="1"/>
        <v>-8.2831484386797688E-2</v>
      </c>
    </row>
    <row r="28" spans="1:6" x14ac:dyDescent="0.25">
      <c r="A28" s="17" t="s">
        <v>82</v>
      </c>
      <c r="B28" s="9" t="s">
        <v>132</v>
      </c>
      <c r="C28" s="10">
        <v>27559633</v>
      </c>
      <c r="D28" s="10">
        <v>25830379</v>
      </c>
      <c r="E28" s="27">
        <f t="shared" si="0"/>
        <v>-1729254</v>
      </c>
      <c r="F28" s="34">
        <f t="shared" si="1"/>
        <v>-6.2745900861597106E-2</v>
      </c>
    </row>
    <row r="29" spans="1:6" x14ac:dyDescent="0.25">
      <c r="A29" s="17" t="s">
        <v>70</v>
      </c>
      <c r="B29" s="9" t="s">
        <v>76</v>
      </c>
      <c r="C29" s="10">
        <v>14696078</v>
      </c>
      <c r="D29" s="10">
        <v>12970543</v>
      </c>
      <c r="E29" s="27">
        <f t="shared" si="0"/>
        <v>-1725535</v>
      </c>
      <c r="F29" s="34">
        <f t="shared" si="1"/>
        <v>-0.11741465988408609</v>
      </c>
    </row>
    <row r="30" spans="1:6" x14ac:dyDescent="0.25">
      <c r="A30" s="17" t="s">
        <v>30</v>
      </c>
      <c r="B30" s="9" t="s">
        <v>33</v>
      </c>
      <c r="C30" s="10">
        <v>15430323</v>
      </c>
      <c r="D30" s="10">
        <v>13750630</v>
      </c>
      <c r="E30" s="27">
        <f t="shared" si="0"/>
        <v>-1679693</v>
      </c>
      <c r="F30" s="34">
        <f t="shared" si="1"/>
        <v>-0.10885663248915788</v>
      </c>
    </row>
    <row r="31" spans="1:6" x14ac:dyDescent="0.25">
      <c r="A31" s="17" t="s">
        <v>119</v>
      </c>
      <c r="B31" s="9" t="s">
        <v>63</v>
      </c>
      <c r="C31" s="10">
        <v>14009246</v>
      </c>
      <c r="D31" s="10">
        <v>12381073</v>
      </c>
      <c r="E31" s="27">
        <f t="shared" si="0"/>
        <v>-1628173</v>
      </c>
      <c r="F31" s="34">
        <f t="shared" si="1"/>
        <v>-0.11622131555117242</v>
      </c>
    </row>
    <row r="32" spans="1:6" x14ac:dyDescent="0.25">
      <c r="A32" s="17" t="s">
        <v>54</v>
      </c>
      <c r="B32" s="9" t="s">
        <v>55</v>
      </c>
      <c r="C32" s="10">
        <v>12723486</v>
      </c>
      <c r="D32" s="10">
        <v>11122451</v>
      </c>
      <c r="E32" s="27">
        <f t="shared" si="0"/>
        <v>-1601035</v>
      </c>
      <c r="F32" s="34">
        <f t="shared" si="1"/>
        <v>-0.12583304606929266</v>
      </c>
    </row>
    <row r="33" spans="1:6" x14ac:dyDescent="0.25">
      <c r="A33" s="17" t="s">
        <v>20</v>
      </c>
      <c r="B33" s="9" t="s">
        <v>25</v>
      </c>
      <c r="C33" s="10">
        <v>14554557</v>
      </c>
      <c r="D33" s="10">
        <v>13024538</v>
      </c>
      <c r="E33" s="27">
        <f t="shared" si="0"/>
        <v>-1530019</v>
      </c>
      <c r="F33" s="34">
        <f t="shared" si="1"/>
        <v>-0.10512302092052682</v>
      </c>
    </row>
    <row r="34" spans="1:6" x14ac:dyDescent="0.25">
      <c r="A34" s="17" t="s">
        <v>82</v>
      </c>
      <c r="B34" s="9" t="s">
        <v>133</v>
      </c>
      <c r="C34" s="10">
        <v>14272030</v>
      </c>
      <c r="D34" s="10">
        <v>12772486</v>
      </c>
      <c r="E34" s="27">
        <f t="shared" si="0"/>
        <v>-1499544</v>
      </c>
      <c r="F34" s="34">
        <f t="shared" si="1"/>
        <v>-0.10506872533199552</v>
      </c>
    </row>
    <row r="35" spans="1:6" x14ac:dyDescent="0.25">
      <c r="A35" s="17" t="s">
        <v>102</v>
      </c>
      <c r="B35" s="9" t="s">
        <v>104</v>
      </c>
      <c r="C35" s="10">
        <v>7006103</v>
      </c>
      <c r="D35" s="10">
        <v>5595310</v>
      </c>
      <c r="E35" s="27">
        <f t="shared" si="0"/>
        <v>-1410793</v>
      </c>
      <c r="F35" s="34">
        <f t="shared" si="1"/>
        <v>-0.20136629450066607</v>
      </c>
    </row>
    <row r="36" spans="1:6" x14ac:dyDescent="0.25">
      <c r="A36" s="17" t="s">
        <v>30</v>
      </c>
      <c r="B36" s="9" t="s">
        <v>35</v>
      </c>
      <c r="C36" s="10">
        <v>9742436</v>
      </c>
      <c r="D36" s="10">
        <v>8338805</v>
      </c>
      <c r="E36" s="27">
        <f t="shared" si="0"/>
        <v>-1403631</v>
      </c>
      <c r="F36" s="34">
        <f t="shared" si="1"/>
        <v>-0.14407392565883934</v>
      </c>
    </row>
    <row r="37" spans="1:6" x14ac:dyDescent="0.25">
      <c r="A37" s="17" t="s">
        <v>41</v>
      </c>
      <c r="B37" s="9" t="s">
        <v>49</v>
      </c>
      <c r="C37" s="10">
        <v>13015226</v>
      </c>
      <c r="D37" s="10">
        <v>11649434</v>
      </c>
      <c r="E37" s="27">
        <f t="shared" si="0"/>
        <v>-1365792</v>
      </c>
      <c r="F37" s="34">
        <f t="shared" si="1"/>
        <v>-0.10493801644320275</v>
      </c>
    </row>
    <row r="38" spans="1:6" x14ac:dyDescent="0.25">
      <c r="A38" s="17" t="s">
        <v>1</v>
      </c>
      <c r="B38" s="9" t="s">
        <v>2</v>
      </c>
      <c r="C38" s="10">
        <v>10584140</v>
      </c>
      <c r="D38" s="10">
        <v>9261621</v>
      </c>
      <c r="E38" s="27">
        <f t="shared" si="0"/>
        <v>-1322519</v>
      </c>
      <c r="F38" s="34">
        <f t="shared" si="1"/>
        <v>-0.12495290122768596</v>
      </c>
    </row>
    <row r="39" spans="1:6" x14ac:dyDescent="0.25">
      <c r="A39" s="17" t="s">
        <v>41</v>
      </c>
      <c r="B39" s="9" t="s">
        <v>45</v>
      </c>
      <c r="C39" s="10">
        <v>18443856</v>
      </c>
      <c r="D39" s="10">
        <v>17157021</v>
      </c>
      <c r="E39" s="27">
        <f t="shared" si="0"/>
        <v>-1286835</v>
      </c>
      <c r="F39" s="34">
        <f t="shared" si="1"/>
        <v>-6.9770388578180187E-2</v>
      </c>
    </row>
    <row r="40" spans="1:6" x14ac:dyDescent="0.25">
      <c r="A40" s="17" t="s">
        <v>41</v>
      </c>
      <c r="B40" s="9" t="s">
        <v>51</v>
      </c>
      <c r="C40" s="10">
        <v>15697445</v>
      </c>
      <c r="D40" s="10">
        <v>14428317</v>
      </c>
      <c r="E40" s="27">
        <f t="shared" si="0"/>
        <v>-1269128</v>
      </c>
      <c r="F40" s="34">
        <f t="shared" si="1"/>
        <v>-8.0849335672142822E-2</v>
      </c>
    </row>
    <row r="41" spans="1:6" x14ac:dyDescent="0.25">
      <c r="A41" s="17" t="s">
        <v>77</v>
      </c>
      <c r="B41" s="9" t="s">
        <v>134</v>
      </c>
      <c r="C41" s="10">
        <v>14600914</v>
      </c>
      <c r="D41" s="10">
        <v>13341604</v>
      </c>
      <c r="E41" s="27">
        <f t="shared" si="0"/>
        <v>-1259310</v>
      </c>
      <c r="F41" s="34">
        <f t="shared" si="1"/>
        <v>-8.6248710183485774E-2</v>
      </c>
    </row>
    <row r="42" spans="1:6" x14ac:dyDescent="0.25">
      <c r="A42" s="17" t="s">
        <v>6</v>
      </c>
      <c r="B42" s="9" t="s">
        <v>8</v>
      </c>
      <c r="C42" s="10">
        <v>10188260</v>
      </c>
      <c r="D42" s="10">
        <v>8956369</v>
      </c>
      <c r="E42" s="27">
        <f t="shared" si="0"/>
        <v>-1231891</v>
      </c>
      <c r="F42" s="34">
        <f t="shared" si="1"/>
        <v>-0.12091279570800118</v>
      </c>
    </row>
    <row r="43" spans="1:6" x14ac:dyDescent="0.25">
      <c r="A43" s="17" t="s">
        <v>9</v>
      </c>
      <c r="B43" s="9" t="s">
        <v>135</v>
      </c>
      <c r="C43" s="10">
        <v>12691642</v>
      </c>
      <c r="D43" s="10">
        <v>11493081</v>
      </c>
      <c r="E43" s="27">
        <f t="shared" si="0"/>
        <v>-1198561</v>
      </c>
      <c r="F43" s="34">
        <f t="shared" si="1"/>
        <v>-9.4437031867113802E-2</v>
      </c>
    </row>
    <row r="44" spans="1:6" x14ac:dyDescent="0.25">
      <c r="A44" s="17" t="s">
        <v>70</v>
      </c>
      <c r="B44" s="9" t="s">
        <v>72</v>
      </c>
      <c r="C44" s="10">
        <v>9339255</v>
      </c>
      <c r="D44" s="10">
        <v>8161494</v>
      </c>
      <c r="E44" s="27">
        <f t="shared" si="0"/>
        <v>-1177761</v>
      </c>
      <c r="F44" s="34">
        <f t="shared" si="1"/>
        <v>-0.12610866712601809</v>
      </c>
    </row>
    <row r="45" spans="1:6" x14ac:dyDescent="0.25">
      <c r="A45" s="17" t="s">
        <v>77</v>
      </c>
      <c r="B45" s="9" t="s">
        <v>136</v>
      </c>
      <c r="C45" s="10">
        <v>9320348</v>
      </c>
      <c r="D45" s="10">
        <v>8157050</v>
      </c>
      <c r="E45" s="27">
        <f t="shared" si="0"/>
        <v>-1163298</v>
      </c>
      <c r="F45" s="34">
        <f t="shared" si="1"/>
        <v>-0.12481272158507387</v>
      </c>
    </row>
    <row r="46" spans="1:6" x14ac:dyDescent="0.25">
      <c r="A46" s="17" t="s">
        <v>119</v>
      </c>
      <c r="B46" s="9" t="s">
        <v>67</v>
      </c>
      <c r="C46" s="10">
        <v>11237534</v>
      </c>
      <c r="D46" s="10">
        <v>10078298</v>
      </c>
      <c r="E46" s="27">
        <f t="shared" si="0"/>
        <v>-1159236</v>
      </c>
      <c r="F46" s="34">
        <f t="shared" si="1"/>
        <v>-0.10315750768807462</v>
      </c>
    </row>
    <row r="47" spans="1:6" x14ac:dyDescent="0.25">
      <c r="A47" s="17" t="s">
        <v>9</v>
      </c>
      <c r="B47" s="9" t="s">
        <v>10</v>
      </c>
      <c r="C47" s="10">
        <v>9314592</v>
      </c>
      <c r="D47" s="10">
        <v>8163273</v>
      </c>
      <c r="E47" s="27">
        <f t="shared" si="0"/>
        <v>-1151319</v>
      </c>
      <c r="F47" s="34">
        <f t="shared" si="1"/>
        <v>-0.12360380358044668</v>
      </c>
    </row>
    <row r="48" spans="1:6" x14ac:dyDescent="0.25">
      <c r="A48" s="17" t="s">
        <v>30</v>
      </c>
      <c r="B48" s="9" t="s">
        <v>32</v>
      </c>
      <c r="C48" s="10">
        <v>13797154</v>
      </c>
      <c r="D48" s="10">
        <v>12666499</v>
      </c>
      <c r="E48" s="27">
        <f t="shared" si="0"/>
        <v>-1130655</v>
      </c>
      <c r="F48" s="34">
        <f t="shared" si="1"/>
        <v>-8.1948422116619124E-2</v>
      </c>
    </row>
    <row r="49" spans="1:6" x14ac:dyDescent="0.25">
      <c r="A49" s="17" t="s">
        <v>20</v>
      </c>
      <c r="B49" s="9" t="s">
        <v>22</v>
      </c>
      <c r="C49" s="10">
        <v>10085121</v>
      </c>
      <c r="D49" s="10">
        <v>8962899</v>
      </c>
      <c r="E49" s="27">
        <f t="shared" si="0"/>
        <v>-1122222</v>
      </c>
      <c r="F49" s="34">
        <f t="shared" si="1"/>
        <v>-0.111275015936844</v>
      </c>
    </row>
    <row r="50" spans="1:6" x14ac:dyDescent="0.25">
      <c r="A50" s="17" t="s">
        <v>54</v>
      </c>
      <c r="B50" s="9" t="s">
        <v>59</v>
      </c>
      <c r="C50" s="10">
        <v>10027823</v>
      </c>
      <c r="D50" s="10">
        <v>8928198</v>
      </c>
      <c r="E50" s="27">
        <f t="shared" si="0"/>
        <v>-1099625</v>
      </c>
      <c r="F50" s="34">
        <f t="shared" si="1"/>
        <v>-0.10965740021538074</v>
      </c>
    </row>
    <row r="51" spans="1:6" x14ac:dyDescent="0.25">
      <c r="A51" s="17" t="s">
        <v>89</v>
      </c>
      <c r="B51" s="9" t="s">
        <v>96</v>
      </c>
      <c r="C51" s="10">
        <v>12799837</v>
      </c>
      <c r="D51" s="10">
        <v>11715837</v>
      </c>
      <c r="E51" s="27">
        <f t="shared" si="0"/>
        <v>-1084000</v>
      </c>
      <c r="F51" s="34">
        <f t="shared" si="1"/>
        <v>-8.468857845611627E-2</v>
      </c>
    </row>
    <row r="52" spans="1:6" x14ac:dyDescent="0.25">
      <c r="A52" s="17" t="s">
        <v>20</v>
      </c>
      <c r="B52" s="9" t="s">
        <v>23</v>
      </c>
      <c r="C52" s="10">
        <v>11579274</v>
      </c>
      <c r="D52" s="10">
        <v>10509892</v>
      </c>
      <c r="E52" s="27">
        <f t="shared" si="0"/>
        <v>-1069382</v>
      </c>
      <c r="F52" s="34">
        <f t="shared" si="1"/>
        <v>-9.2353112984458266E-2</v>
      </c>
    </row>
    <row r="53" spans="1:6" x14ac:dyDescent="0.25">
      <c r="A53" s="17" t="s">
        <v>77</v>
      </c>
      <c r="B53" s="9" t="s">
        <v>78</v>
      </c>
      <c r="C53" s="10">
        <v>12336817</v>
      </c>
      <c r="D53" s="10">
        <v>11278745</v>
      </c>
      <c r="E53" s="27">
        <f t="shared" si="0"/>
        <v>-1058072</v>
      </c>
      <c r="F53" s="34">
        <f t="shared" si="1"/>
        <v>-8.5765396374121464E-2</v>
      </c>
    </row>
    <row r="54" spans="1:6" x14ac:dyDescent="0.25">
      <c r="A54" s="17" t="s">
        <v>20</v>
      </c>
      <c r="B54" s="9" t="s">
        <v>27</v>
      </c>
      <c r="C54" s="10">
        <v>11764520</v>
      </c>
      <c r="D54" s="10">
        <v>10761227</v>
      </c>
      <c r="E54" s="27">
        <f t="shared" si="0"/>
        <v>-1003293</v>
      </c>
      <c r="F54" s="34">
        <f t="shared" si="1"/>
        <v>-8.5281252443788605E-2</v>
      </c>
    </row>
    <row r="55" spans="1:6" x14ac:dyDescent="0.25">
      <c r="A55" s="17" t="s">
        <v>70</v>
      </c>
      <c r="B55" s="9" t="s">
        <v>73</v>
      </c>
      <c r="C55" s="10">
        <v>10743061</v>
      </c>
      <c r="D55" s="10">
        <v>9744834</v>
      </c>
      <c r="E55" s="27">
        <f t="shared" si="0"/>
        <v>-998227</v>
      </c>
      <c r="F55" s="34">
        <f t="shared" si="1"/>
        <v>-9.2918303265707977E-2</v>
      </c>
    </row>
    <row r="56" spans="1:6" x14ac:dyDescent="0.25">
      <c r="A56" s="17" t="s">
        <v>41</v>
      </c>
      <c r="B56" s="9" t="s">
        <v>46</v>
      </c>
      <c r="C56" s="10">
        <v>9844043</v>
      </c>
      <c r="D56" s="10">
        <v>8848923</v>
      </c>
      <c r="E56" s="27">
        <f t="shared" si="0"/>
        <v>-995120</v>
      </c>
      <c r="F56" s="34">
        <f t="shared" si="1"/>
        <v>-0.10108854664694171</v>
      </c>
    </row>
    <row r="57" spans="1:6" x14ac:dyDescent="0.25">
      <c r="A57" s="17" t="s">
        <v>41</v>
      </c>
      <c r="B57" s="9" t="s">
        <v>47</v>
      </c>
      <c r="C57" s="10">
        <v>9112287</v>
      </c>
      <c r="D57" s="10">
        <v>8124956</v>
      </c>
      <c r="E57" s="27">
        <f t="shared" si="0"/>
        <v>-987331</v>
      </c>
      <c r="F57" s="34">
        <f t="shared" si="1"/>
        <v>-0.10835161359601601</v>
      </c>
    </row>
    <row r="58" spans="1:6" x14ac:dyDescent="0.25">
      <c r="A58" s="18" t="s">
        <v>1</v>
      </c>
      <c r="B58" s="4" t="s">
        <v>3</v>
      </c>
      <c r="C58" s="10">
        <v>8522982</v>
      </c>
      <c r="D58" s="10">
        <v>7548442</v>
      </c>
      <c r="E58" s="27">
        <f t="shared" si="0"/>
        <v>-974540</v>
      </c>
      <c r="F58" s="34">
        <f t="shared" si="1"/>
        <v>-0.11434260919476305</v>
      </c>
    </row>
    <row r="59" spans="1:6" x14ac:dyDescent="0.25">
      <c r="A59" s="17" t="s">
        <v>89</v>
      </c>
      <c r="B59" s="9" t="s">
        <v>93</v>
      </c>
      <c r="C59" s="10">
        <v>9629815</v>
      </c>
      <c r="D59" s="10">
        <v>8658888</v>
      </c>
      <c r="E59" s="27">
        <f t="shared" si="0"/>
        <v>-970927</v>
      </c>
      <c r="F59" s="34">
        <f t="shared" si="1"/>
        <v>-0.10082509373233027</v>
      </c>
    </row>
    <row r="60" spans="1:6" x14ac:dyDescent="0.25">
      <c r="A60" s="17" t="s">
        <v>14</v>
      </c>
      <c r="B60" s="9" t="s">
        <v>17</v>
      </c>
      <c r="C60" s="10">
        <v>6575024</v>
      </c>
      <c r="D60" s="10">
        <v>5620349</v>
      </c>
      <c r="E60" s="27">
        <f t="shared" si="0"/>
        <v>-954675</v>
      </c>
      <c r="F60" s="34">
        <f t="shared" si="1"/>
        <v>-0.14519718863383616</v>
      </c>
    </row>
    <row r="61" spans="1:6" x14ac:dyDescent="0.25">
      <c r="A61" s="17" t="s">
        <v>82</v>
      </c>
      <c r="B61" s="9" t="s">
        <v>83</v>
      </c>
      <c r="C61" s="10">
        <v>10999517</v>
      </c>
      <c r="D61" s="10">
        <v>10047694</v>
      </c>
      <c r="E61" s="27">
        <f t="shared" si="0"/>
        <v>-951823</v>
      </c>
      <c r="F61" s="34">
        <f t="shared" si="1"/>
        <v>-8.6533163228894511E-2</v>
      </c>
    </row>
    <row r="62" spans="1:6" x14ac:dyDescent="0.25">
      <c r="A62" s="17" t="s">
        <v>119</v>
      </c>
      <c r="B62" s="9" t="s">
        <v>64</v>
      </c>
      <c r="C62" s="10">
        <v>6866028</v>
      </c>
      <c r="D62" s="10">
        <v>5932101</v>
      </c>
      <c r="E62" s="27">
        <f t="shared" si="0"/>
        <v>-933927</v>
      </c>
      <c r="F62" s="34">
        <f t="shared" si="1"/>
        <v>-0.13602143772207162</v>
      </c>
    </row>
    <row r="63" spans="1:6" x14ac:dyDescent="0.25">
      <c r="A63" s="18" t="s">
        <v>1</v>
      </c>
      <c r="B63" s="4" t="s">
        <v>4</v>
      </c>
      <c r="C63" s="10">
        <v>8393325</v>
      </c>
      <c r="D63" s="10">
        <v>7471726</v>
      </c>
      <c r="E63" s="27">
        <f t="shared" si="0"/>
        <v>-921599</v>
      </c>
      <c r="F63" s="34">
        <f t="shared" si="1"/>
        <v>-0.10980141958044042</v>
      </c>
    </row>
    <row r="64" spans="1:6" x14ac:dyDescent="0.25">
      <c r="A64" s="17" t="s">
        <v>82</v>
      </c>
      <c r="B64" s="9" t="s">
        <v>88</v>
      </c>
      <c r="C64" s="10">
        <v>11209624</v>
      </c>
      <c r="D64" s="10">
        <v>10300186</v>
      </c>
      <c r="E64" s="27">
        <f t="shared" si="0"/>
        <v>-909438</v>
      </c>
      <c r="F64" s="34">
        <f t="shared" si="1"/>
        <v>-8.1130107486210065E-2</v>
      </c>
    </row>
    <row r="65" spans="1:6" x14ac:dyDescent="0.25">
      <c r="A65" s="17" t="s">
        <v>89</v>
      </c>
      <c r="B65" s="9" t="s">
        <v>91</v>
      </c>
      <c r="C65" s="10">
        <v>8946326</v>
      </c>
      <c r="D65" s="10">
        <v>8046014</v>
      </c>
      <c r="E65" s="27">
        <f t="shared" si="0"/>
        <v>-900312</v>
      </c>
      <c r="F65" s="34">
        <f t="shared" si="1"/>
        <v>-0.10063483043206786</v>
      </c>
    </row>
    <row r="66" spans="1:6" x14ac:dyDescent="0.25">
      <c r="A66" s="17" t="s">
        <v>20</v>
      </c>
      <c r="B66" s="9" t="s">
        <v>26</v>
      </c>
      <c r="C66" s="10">
        <v>9750488</v>
      </c>
      <c r="D66" s="10">
        <v>8852316</v>
      </c>
      <c r="E66" s="27">
        <f t="shared" ref="E66:E104" si="2">+D66-C66</f>
        <v>-898172</v>
      </c>
      <c r="F66" s="34">
        <f t="shared" ref="F66:F104" si="3">(D66-C66)/C66</f>
        <v>-9.2115594624597244E-2</v>
      </c>
    </row>
    <row r="67" spans="1:6" x14ac:dyDescent="0.25">
      <c r="A67" s="17" t="s">
        <v>102</v>
      </c>
      <c r="B67" s="9" t="s">
        <v>106</v>
      </c>
      <c r="C67" s="10">
        <v>7232135</v>
      </c>
      <c r="D67" s="10">
        <v>6350385</v>
      </c>
      <c r="E67" s="27">
        <f t="shared" si="2"/>
        <v>-881750</v>
      </c>
      <c r="F67" s="34">
        <f t="shared" si="3"/>
        <v>-0.1219211201118342</v>
      </c>
    </row>
    <row r="68" spans="1:6" x14ac:dyDescent="0.25">
      <c r="A68" s="17" t="s">
        <v>14</v>
      </c>
      <c r="B68" s="9" t="s">
        <v>16</v>
      </c>
      <c r="C68" s="10">
        <v>9911660</v>
      </c>
      <c r="D68" s="10">
        <v>9036056</v>
      </c>
      <c r="E68" s="27">
        <f t="shared" si="2"/>
        <v>-875604</v>
      </c>
      <c r="F68" s="34">
        <f t="shared" si="3"/>
        <v>-8.8340802650615544E-2</v>
      </c>
    </row>
    <row r="69" spans="1:6" x14ac:dyDescent="0.25">
      <c r="A69" s="18" t="s">
        <v>1</v>
      </c>
      <c r="B69" s="4" t="s">
        <v>5</v>
      </c>
      <c r="C69" s="10">
        <v>8907552</v>
      </c>
      <c r="D69" s="10">
        <v>8034834</v>
      </c>
      <c r="E69" s="27">
        <f t="shared" si="2"/>
        <v>-872718</v>
      </c>
      <c r="F69" s="34">
        <f t="shared" si="3"/>
        <v>-9.797506655027105E-2</v>
      </c>
    </row>
    <row r="70" spans="1:6" x14ac:dyDescent="0.25">
      <c r="A70" s="17" t="s">
        <v>89</v>
      </c>
      <c r="B70" s="9" t="s">
        <v>94</v>
      </c>
      <c r="C70" s="10">
        <v>11175751</v>
      </c>
      <c r="D70" s="10">
        <v>10303742</v>
      </c>
      <c r="E70" s="27">
        <f t="shared" si="2"/>
        <v>-872009</v>
      </c>
      <c r="F70" s="34">
        <f t="shared" si="3"/>
        <v>-7.8026881593908096E-2</v>
      </c>
    </row>
    <row r="71" spans="1:6" x14ac:dyDescent="0.25">
      <c r="A71" s="17" t="s">
        <v>41</v>
      </c>
      <c r="B71" s="9" t="s">
        <v>48</v>
      </c>
      <c r="C71" s="10">
        <v>5898732</v>
      </c>
      <c r="D71" s="10">
        <v>5044153</v>
      </c>
      <c r="E71" s="27">
        <f t="shared" si="2"/>
        <v>-854579</v>
      </c>
      <c r="F71" s="34">
        <f t="shared" si="3"/>
        <v>-0.14487503415988384</v>
      </c>
    </row>
    <row r="72" spans="1:6" x14ac:dyDescent="0.25">
      <c r="A72" s="17" t="s">
        <v>54</v>
      </c>
      <c r="B72" s="9" t="s">
        <v>58</v>
      </c>
      <c r="C72" s="10">
        <v>8688136</v>
      </c>
      <c r="D72" s="10">
        <v>7902307</v>
      </c>
      <c r="E72" s="27">
        <f t="shared" si="2"/>
        <v>-785829</v>
      </c>
      <c r="F72" s="34">
        <f t="shared" si="3"/>
        <v>-9.0448515078493247E-2</v>
      </c>
    </row>
    <row r="73" spans="1:6" x14ac:dyDescent="0.25">
      <c r="A73" s="17" t="s">
        <v>120</v>
      </c>
      <c r="B73" s="9" t="s">
        <v>101</v>
      </c>
      <c r="C73" s="10">
        <v>6178872</v>
      </c>
      <c r="D73" s="10">
        <v>5399420</v>
      </c>
      <c r="E73" s="27">
        <f t="shared" si="2"/>
        <v>-779452</v>
      </c>
      <c r="F73" s="34">
        <f t="shared" si="3"/>
        <v>-0.12614794415550282</v>
      </c>
    </row>
    <row r="74" spans="1:6" x14ac:dyDescent="0.25">
      <c r="A74" s="17" t="s">
        <v>89</v>
      </c>
      <c r="B74" s="9" t="s">
        <v>97</v>
      </c>
      <c r="C74" s="10">
        <v>8622854</v>
      </c>
      <c r="D74" s="10">
        <v>7859289</v>
      </c>
      <c r="E74" s="27">
        <f t="shared" si="2"/>
        <v>-763565</v>
      </c>
      <c r="F74" s="34">
        <f t="shared" si="3"/>
        <v>-8.8551307954419733E-2</v>
      </c>
    </row>
    <row r="75" spans="1:6" x14ac:dyDescent="0.25">
      <c r="A75" s="17" t="s">
        <v>77</v>
      </c>
      <c r="B75" s="9" t="s">
        <v>81</v>
      </c>
      <c r="C75" s="10">
        <v>4519918</v>
      </c>
      <c r="D75" s="10">
        <v>3779909</v>
      </c>
      <c r="E75" s="27">
        <f t="shared" si="2"/>
        <v>-740009</v>
      </c>
      <c r="F75" s="34">
        <f t="shared" si="3"/>
        <v>-0.16372177548353753</v>
      </c>
    </row>
    <row r="76" spans="1:6" x14ac:dyDescent="0.25">
      <c r="A76" s="17" t="s">
        <v>82</v>
      </c>
      <c r="B76" s="9" t="s">
        <v>86</v>
      </c>
      <c r="C76" s="10">
        <v>9618541</v>
      </c>
      <c r="D76" s="10">
        <v>8907207</v>
      </c>
      <c r="E76" s="27">
        <f t="shared" si="2"/>
        <v>-711334</v>
      </c>
      <c r="F76" s="34">
        <f t="shared" si="3"/>
        <v>-7.3954459413335144E-2</v>
      </c>
    </row>
    <row r="77" spans="1:6" x14ac:dyDescent="0.25">
      <c r="A77" s="17" t="s">
        <v>89</v>
      </c>
      <c r="B77" s="9" t="s">
        <v>92</v>
      </c>
      <c r="C77" s="10">
        <v>6373674</v>
      </c>
      <c r="D77" s="10">
        <v>5671159</v>
      </c>
      <c r="E77" s="27">
        <f t="shared" si="2"/>
        <v>-702515</v>
      </c>
      <c r="F77" s="34">
        <f t="shared" si="3"/>
        <v>-0.11022135741489132</v>
      </c>
    </row>
    <row r="78" spans="1:6" x14ac:dyDescent="0.25">
      <c r="A78" s="17" t="s">
        <v>20</v>
      </c>
      <c r="B78" s="9" t="s">
        <v>29</v>
      </c>
      <c r="C78" s="10">
        <v>9073445</v>
      </c>
      <c r="D78" s="10">
        <v>8378521</v>
      </c>
      <c r="E78" s="27">
        <f t="shared" si="2"/>
        <v>-694924</v>
      </c>
      <c r="F78" s="34">
        <f t="shared" si="3"/>
        <v>-7.6588770858257257E-2</v>
      </c>
    </row>
    <row r="79" spans="1:6" x14ac:dyDescent="0.25">
      <c r="A79" s="17" t="s">
        <v>89</v>
      </c>
      <c r="B79" s="9" t="s">
        <v>99</v>
      </c>
      <c r="C79" s="10">
        <v>8410261</v>
      </c>
      <c r="D79" s="10">
        <v>7719624</v>
      </c>
      <c r="E79" s="27">
        <f t="shared" si="2"/>
        <v>-690637</v>
      </c>
      <c r="F79" s="34">
        <f t="shared" si="3"/>
        <v>-8.2118378965884656E-2</v>
      </c>
    </row>
    <row r="80" spans="1:6" x14ac:dyDescent="0.25">
      <c r="A80" s="17" t="s">
        <v>112</v>
      </c>
      <c r="B80" s="9" t="s">
        <v>65</v>
      </c>
      <c r="C80" s="10">
        <v>5927788</v>
      </c>
      <c r="D80" s="10">
        <v>5272279</v>
      </c>
      <c r="E80" s="27">
        <f t="shared" si="2"/>
        <v>-655509</v>
      </c>
      <c r="F80" s="34">
        <f t="shared" si="3"/>
        <v>-0.11058239599661797</v>
      </c>
    </row>
    <row r="81" spans="1:6" x14ac:dyDescent="0.25">
      <c r="A81" s="17" t="s">
        <v>36</v>
      </c>
      <c r="B81" s="9" t="s">
        <v>40</v>
      </c>
      <c r="C81" s="10">
        <v>7597707</v>
      </c>
      <c r="D81" s="10">
        <v>6946846</v>
      </c>
      <c r="E81" s="27">
        <f t="shared" si="2"/>
        <v>-650861</v>
      </c>
      <c r="F81" s="34">
        <f t="shared" si="3"/>
        <v>-8.5665451431596401E-2</v>
      </c>
    </row>
    <row r="82" spans="1:6" x14ac:dyDescent="0.25">
      <c r="A82" s="17" t="s">
        <v>36</v>
      </c>
      <c r="B82" s="9" t="s">
        <v>39</v>
      </c>
      <c r="C82" s="10">
        <v>5925332</v>
      </c>
      <c r="D82" s="10">
        <v>5279831</v>
      </c>
      <c r="E82" s="27">
        <f t="shared" si="2"/>
        <v>-645501</v>
      </c>
      <c r="F82" s="34">
        <f t="shared" si="3"/>
        <v>-0.10893921218254099</v>
      </c>
    </row>
    <row r="83" spans="1:6" x14ac:dyDescent="0.25">
      <c r="A83" s="17" t="s">
        <v>119</v>
      </c>
      <c r="B83" s="9" t="s">
        <v>69</v>
      </c>
      <c r="C83" s="10">
        <v>5246921</v>
      </c>
      <c r="D83" s="10">
        <v>4617453</v>
      </c>
      <c r="E83" s="27">
        <f t="shared" si="2"/>
        <v>-629468</v>
      </c>
      <c r="F83" s="34">
        <f t="shared" si="3"/>
        <v>-0.11996902564380138</v>
      </c>
    </row>
    <row r="84" spans="1:6" x14ac:dyDescent="0.25">
      <c r="A84" s="17" t="s">
        <v>36</v>
      </c>
      <c r="B84" s="9" t="s">
        <v>38</v>
      </c>
      <c r="C84" s="10">
        <v>5573721</v>
      </c>
      <c r="D84" s="10">
        <v>4945998</v>
      </c>
      <c r="E84" s="27">
        <f t="shared" si="2"/>
        <v>-627723</v>
      </c>
      <c r="F84" s="34">
        <f t="shared" si="3"/>
        <v>-0.1126218911926162</v>
      </c>
    </row>
    <row r="85" spans="1:6" x14ac:dyDescent="0.25">
      <c r="A85" s="17" t="s">
        <v>82</v>
      </c>
      <c r="B85" s="9" t="s">
        <v>84</v>
      </c>
      <c r="C85" s="10">
        <v>6824782</v>
      </c>
      <c r="D85" s="10">
        <v>6197976</v>
      </c>
      <c r="E85" s="27">
        <f t="shared" si="2"/>
        <v>-626806</v>
      </c>
      <c r="F85" s="34">
        <f t="shared" si="3"/>
        <v>-9.1842640541485429E-2</v>
      </c>
    </row>
    <row r="86" spans="1:6" x14ac:dyDescent="0.25">
      <c r="A86" s="17" t="s">
        <v>121</v>
      </c>
      <c r="B86" s="9" t="s">
        <v>60</v>
      </c>
      <c r="C86" s="10">
        <v>6435389</v>
      </c>
      <c r="D86" s="10">
        <v>5810158</v>
      </c>
      <c r="E86" s="27">
        <f t="shared" si="2"/>
        <v>-625231</v>
      </c>
      <c r="F86" s="34">
        <f t="shared" si="3"/>
        <v>-9.7155121469735553E-2</v>
      </c>
    </row>
    <row r="87" spans="1:6" x14ac:dyDescent="0.25">
      <c r="A87" s="17" t="s">
        <v>77</v>
      </c>
      <c r="B87" s="9" t="s">
        <v>80</v>
      </c>
      <c r="C87" s="10">
        <v>5852219</v>
      </c>
      <c r="D87" s="10">
        <v>5230640</v>
      </c>
      <c r="E87" s="27">
        <f t="shared" si="2"/>
        <v>-621579</v>
      </c>
      <c r="F87" s="34">
        <f t="shared" si="3"/>
        <v>-0.10621253237447198</v>
      </c>
    </row>
    <row r="88" spans="1:6" x14ac:dyDescent="0.25">
      <c r="A88" s="17" t="s">
        <v>54</v>
      </c>
      <c r="B88" s="9" t="s">
        <v>57</v>
      </c>
      <c r="C88" s="10">
        <v>4675894</v>
      </c>
      <c r="D88" s="10">
        <v>4057118</v>
      </c>
      <c r="E88" s="27">
        <f t="shared" si="2"/>
        <v>-618776</v>
      </c>
      <c r="F88" s="34">
        <f t="shared" si="3"/>
        <v>-0.13233319660368692</v>
      </c>
    </row>
    <row r="89" spans="1:6" x14ac:dyDescent="0.25">
      <c r="A89" s="17" t="s">
        <v>6</v>
      </c>
      <c r="B89" s="9" t="s">
        <v>7</v>
      </c>
      <c r="C89" s="10">
        <v>5808460</v>
      </c>
      <c r="D89" s="10">
        <v>5195953</v>
      </c>
      <c r="E89" s="27">
        <f t="shared" si="2"/>
        <v>-612507</v>
      </c>
      <c r="F89" s="34">
        <f t="shared" si="3"/>
        <v>-0.10545084239195932</v>
      </c>
    </row>
    <row r="90" spans="1:6" x14ac:dyDescent="0.25">
      <c r="A90" s="17" t="s">
        <v>30</v>
      </c>
      <c r="B90" s="9" t="s">
        <v>34</v>
      </c>
      <c r="C90" s="10">
        <v>4582618</v>
      </c>
      <c r="D90" s="10">
        <v>3978491</v>
      </c>
      <c r="E90" s="27">
        <f t="shared" si="2"/>
        <v>-604127</v>
      </c>
      <c r="F90" s="34">
        <f t="shared" si="3"/>
        <v>-0.13183010235633866</v>
      </c>
    </row>
    <row r="91" spans="1:6" x14ac:dyDescent="0.25">
      <c r="A91" s="17" t="s">
        <v>54</v>
      </c>
      <c r="B91" s="9" t="s">
        <v>56</v>
      </c>
      <c r="C91" s="10">
        <v>5622689</v>
      </c>
      <c r="D91" s="10">
        <v>5020646</v>
      </c>
      <c r="E91" s="27">
        <f t="shared" si="2"/>
        <v>-602043</v>
      </c>
      <c r="F91" s="34">
        <f t="shared" si="3"/>
        <v>-0.10707385736611078</v>
      </c>
    </row>
    <row r="92" spans="1:6" x14ac:dyDescent="0.25">
      <c r="A92" s="17" t="s">
        <v>41</v>
      </c>
      <c r="B92" s="9" t="s">
        <v>52</v>
      </c>
      <c r="C92" s="10">
        <v>5526860</v>
      </c>
      <c r="D92" s="10">
        <v>4972865</v>
      </c>
      <c r="E92" s="27">
        <f t="shared" si="2"/>
        <v>-553995</v>
      </c>
      <c r="F92" s="34">
        <f t="shared" si="3"/>
        <v>-0.10023684334323649</v>
      </c>
    </row>
    <row r="93" spans="1:6" x14ac:dyDescent="0.25">
      <c r="A93" s="17" t="s">
        <v>89</v>
      </c>
      <c r="B93" s="9" t="s">
        <v>95</v>
      </c>
      <c r="C93" s="10">
        <v>5571290</v>
      </c>
      <c r="D93" s="10">
        <v>5020308</v>
      </c>
      <c r="E93" s="27">
        <f t="shared" si="2"/>
        <v>-550982</v>
      </c>
      <c r="F93" s="34">
        <f t="shared" si="3"/>
        <v>-9.8896664865767175E-2</v>
      </c>
    </row>
    <row r="94" spans="1:6" x14ac:dyDescent="0.25">
      <c r="A94" s="17" t="s">
        <v>9</v>
      </c>
      <c r="B94" s="9" t="s">
        <v>13</v>
      </c>
      <c r="C94" s="10">
        <v>3945851</v>
      </c>
      <c r="D94" s="10">
        <v>3445096</v>
      </c>
      <c r="E94" s="27">
        <f t="shared" si="2"/>
        <v>-500755</v>
      </c>
      <c r="F94" s="34">
        <f t="shared" si="3"/>
        <v>-0.12690671796780972</v>
      </c>
    </row>
    <row r="95" spans="1:6" x14ac:dyDescent="0.25">
      <c r="A95" s="17" t="s">
        <v>82</v>
      </c>
      <c r="B95" s="9" t="s">
        <v>85</v>
      </c>
      <c r="C95" s="10">
        <v>4125369</v>
      </c>
      <c r="D95" s="10">
        <v>3635342</v>
      </c>
      <c r="E95" s="27">
        <f t="shared" si="2"/>
        <v>-490027</v>
      </c>
      <c r="F95" s="34">
        <f t="shared" si="3"/>
        <v>-0.1187837984917228</v>
      </c>
    </row>
    <row r="96" spans="1:6" x14ac:dyDescent="0.25">
      <c r="A96" s="17" t="s">
        <v>82</v>
      </c>
      <c r="B96" s="9" t="s">
        <v>87</v>
      </c>
      <c r="C96" s="10">
        <v>10909483</v>
      </c>
      <c r="D96" s="10">
        <v>10484245</v>
      </c>
      <c r="E96" s="27">
        <f t="shared" si="2"/>
        <v>-425238</v>
      </c>
      <c r="F96" s="34">
        <f t="shared" si="3"/>
        <v>-3.8978749038794967E-2</v>
      </c>
    </row>
    <row r="97" spans="1:6" x14ac:dyDescent="0.25">
      <c r="A97" s="17" t="s">
        <v>9</v>
      </c>
      <c r="B97" s="9" t="s">
        <v>12</v>
      </c>
      <c r="C97" s="10">
        <v>4083086</v>
      </c>
      <c r="D97" s="10">
        <v>3685905</v>
      </c>
      <c r="E97" s="27">
        <f t="shared" si="2"/>
        <v>-397181</v>
      </c>
      <c r="F97" s="34">
        <f t="shared" si="3"/>
        <v>-9.7274708394581938E-2</v>
      </c>
    </row>
    <row r="98" spans="1:6" x14ac:dyDescent="0.25">
      <c r="A98" s="17" t="s">
        <v>119</v>
      </c>
      <c r="B98" s="9" t="s">
        <v>68</v>
      </c>
      <c r="C98" s="10">
        <v>4614663</v>
      </c>
      <c r="D98" s="10">
        <v>4288243</v>
      </c>
      <c r="E98" s="27">
        <f t="shared" si="2"/>
        <v>-326420</v>
      </c>
      <c r="F98" s="34">
        <f t="shared" si="3"/>
        <v>-7.073539281199949E-2</v>
      </c>
    </row>
    <row r="99" spans="1:6" x14ac:dyDescent="0.25">
      <c r="A99" s="17" t="s">
        <v>89</v>
      </c>
      <c r="B99" s="9" t="s">
        <v>98</v>
      </c>
      <c r="C99" s="10">
        <v>7614956</v>
      </c>
      <c r="D99" s="10">
        <v>7358490</v>
      </c>
      <c r="E99" s="27">
        <f t="shared" si="2"/>
        <v>-256466</v>
      </c>
      <c r="F99" s="34">
        <f t="shared" si="3"/>
        <v>-3.3679249098747255E-2</v>
      </c>
    </row>
    <row r="100" spans="1:6" x14ac:dyDescent="0.25">
      <c r="A100" s="17" t="s">
        <v>111</v>
      </c>
      <c r="B100" s="9" t="s">
        <v>61</v>
      </c>
      <c r="C100" s="10">
        <v>2712373</v>
      </c>
      <c r="D100" s="10">
        <v>2657691</v>
      </c>
      <c r="E100" s="27">
        <f t="shared" si="2"/>
        <v>-54682</v>
      </c>
      <c r="F100" s="34">
        <f t="shared" si="3"/>
        <v>-2.016020657925735E-2</v>
      </c>
    </row>
    <row r="101" spans="1:6" ht="13.5" thickBot="1" x14ac:dyDescent="0.3">
      <c r="A101" s="19" t="s">
        <v>20</v>
      </c>
      <c r="B101" s="30" t="s">
        <v>28</v>
      </c>
      <c r="C101" s="20">
        <v>21334955</v>
      </c>
      <c r="D101" s="20">
        <v>23711452</v>
      </c>
      <c r="E101" s="20">
        <f t="shared" si="2"/>
        <v>2376497</v>
      </c>
      <c r="F101" s="21">
        <f t="shared" si="3"/>
        <v>0.11138982950749135</v>
      </c>
    </row>
    <row r="102" spans="1:6" s="22" customFormat="1" x14ac:dyDescent="0.25">
      <c r="A102" s="82" t="s">
        <v>117</v>
      </c>
      <c r="C102" s="23">
        <f>SUM(C2:C101)</f>
        <v>1646628940</v>
      </c>
      <c r="D102" s="23">
        <f>SUM(D2:D101)</f>
        <v>1507023348</v>
      </c>
      <c r="E102" s="37">
        <f t="shared" si="2"/>
        <v>-139605592</v>
      </c>
      <c r="F102" s="40">
        <f t="shared" si="3"/>
        <v>-8.478266633647287E-2</v>
      </c>
    </row>
    <row r="103" spans="1:6" s="22" customFormat="1" x14ac:dyDescent="0.25">
      <c r="A103" s="83" t="s">
        <v>118</v>
      </c>
      <c r="C103" s="23">
        <v>173837948</v>
      </c>
      <c r="D103" s="23">
        <v>158592863</v>
      </c>
      <c r="E103" s="37">
        <f t="shared" si="2"/>
        <v>-15245085</v>
      </c>
      <c r="F103" s="41">
        <f t="shared" si="3"/>
        <v>-8.7697106272791481E-2</v>
      </c>
    </row>
    <row r="104" spans="1:6" s="22" customFormat="1" x14ac:dyDescent="0.25">
      <c r="A104" s="83" t="s">
        <v>122</v>
      </c>
      <c r="C104" s="23">
        <f>+C102-C103</f>
        <v>1472790992</v>
      </c>
      <c r="D104" s="23">
        <f>+D102-D103</f>
        <v>1348430485</v>
      </c>
      <c r="E104" s="37">
        <f t="shared" si="2"/>
        <v>-124360507</v>
      </c>
      <c r="F104" s="41">
        <f t="shared" si="3"/>
        <v>-8.4438666229973786E-2</v>
      </c>
    </row>
    <row r="107" spans="1:6" ht="25.5" x14ac:dyDescent="0.25">
      <c r="A107" s="84" t="s">
        <v>137</v>
      </c>
      <c r="C107" s="23">
        <f>+C102-C3</f>
        <v>1527192667</v>
      </c>
      <c r="D107" s="23">
        <f>+D102-D3</f>
        <v>1391888476</v>
      </c>
      <c r="E107" s="37">
        <f>+D107-C107</f>
        <v>-135304191</v>
      </c>
      <c r="F107" s="41">
        <f>(D107-C107)/C107</f>
        <v>-8.8596674095999958E-2</v>
      </c>
    </row>
    <row r="108" spans="1:6" x14ac:dyDescent="0.25">
      <c r="A108" s="83" t="s">
        <v>118</v>
      </c>
      <c r="C108" s="23">
        <v>173837948</v>
      </c>
      <c r="D108" s="23">
        <v>158592863</v>
      </c>
      <c r="E108" s="37">
        <f>+D108-C108</f>
        <v>-15245085</v>
      </c>
      <c r="F108" s="41">
        <f>(D108-C108)/C108</f>
        <v>-8.7697106272791481E-2</v>
      </c>
    </row>
    <row r="109" spans="1:6" x14ac:dyDescent="0.25">
      <c r="A109" s="83" t="s">
        <v>122</v>
      </c>
      <c r="C109" s="23">
        <f>+C107-C108</f>
        <v>1353354719</v>
      </c>
      <c r="D109" s="23">
        <f>+D107-D108</f>
        <v>1233295613</v>
      </c>
      <c r="E109" s="37">
        <f>+E107-E108</f>
        <v>-120059106</v>
      </c>
      <c r="F109" s="41">
        <f>(D109-C109)/C109</f>
        <v>-8.8712223273372276E-2</v>
      </c>
    </row>
  </sheetData>
  <autoFilter ref="A1:F104" xr:uid="{00000000-0009-0000-0000-000000000000}">
    <sortState xmlns:xlrd2="http://schemas.microsoft.com/office/spreadsheetml/2017/richdata2" ref="A2:F104">
      <sortCondition ref="F1:F104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4"/>
  <sheetViews>
    <sheetView tabSelected="1" zoomScale="90" zoomScaleNormal="90" workbookViewId="0">
      <pane xSplit="1" ySplit="1" topLeftCell="B76" activePane="bottomRight" state="frozen"/>
      <selection activeCell="B43" sqref="B43"/>
      <selection pane="topRight" activeCell="B43" sqref="B43"/>
      <selection pane="bottomLeft" activeCell="B43" sqref="B43"/>
      <selection pane="bottomRight" sqref="A1:F101"/>
    </sheetView>
  </sheetViews>
  <sheetFormatPr defaultColWidth="29.140625" defaultRowHeight="12.75" x14ac:dyDescent="0.2"/>
  <cols>
    <col min="1" max="1" width="30.42578125" style="9" bestFit="1" customWidth="1"/>
    <col min="2" max="2" width="48.42578125" style="7" bestFit="1" customWidth="1"/>
    <col min="3" max="6" width="29.140625" style="6"/>
    <col min="7" max="16384" width="29.140625" style="11"/>
  </cols>
  <sheetData>
    <row r="1" spans="1:6" s="3" customFormat="1" ht="16.5" thickBot="1" x14ac:dyDescent="0.3">
      <c r="A1" s="12" t="s">
        <v>115</v>
      </c>
      <c r="B1" s="13" t="s">
        <v>116</v>
      </c>
      <c r="C1" s="1" t="s">
        <v>110</v>
      </c>
      <c r="D1" s="1" t="s">
        <v>138</v>
      </c>
      <c r="E1" s="2" t="s">
        <v>129</v>
      </c>
      <c r="F1" s="1" t="s">
        <v>130</v>
      </c>
    </row>
    <row r="2" spans="1:6" x14ac:dyDescent="0.2">
      <c r="A2" s="16" t="s">
        <v>30</v>
      </c>
      <c r="B2" s="31" t="s">
        <v>31</v>
      </c>
      <c r="C2" s="25">
        <v>159179501.81</v>
      </c>
      <c r="D2" s="25">
        <v>153804753.72999999</v>
      </c>
      <c r="E2" s="28">
        <f t="shared" ref="E2:E65" si="0">+D2-C2</f>
        <v>-5374748.0800000131</v>
      </c>
      <c r="F2" s="35">
        <f t="shared" ref="F2:F65" si="1">+(D2-C2)/C2</f>
        <v>-3.376532794037404E-2</v>
      </c>
    </row>
    <row r="3" spans="1:6" x14ac:dyDescent="0.2">
      <c r="A3" s="17" t="s">
        <v>112</v>
      </c>
      <c r="B3" s="4" t="s">
        <v>62</v>
      </c>
      <c r="C3" s="5">
        <v>80302566.450000003</v>
      </c>
      <c r="D3" s="5">
        <v>77268565.959999993</v>
      </c>
      <c r="E3" s="29">
        <f t="shared" si="0"/>
        <v>-3034000.4900000095</v>
      </c>
      <c r="F3" s="36">
        <f t="shared" si="1"/>
        <v>-3.7782111134506705E-2</v>
      </c>
    </row>
    <row r="4" spans="1:6" x14ac:dyDescent="0.2">
      <c r="A4" s="17" t="s">
        <v>14</v>
      </c>
      <c r="B4" s="4" t="s">
        <v>15</v>
      </c>
      <c r="C4" s="5">
        <v>102651239.05</v>
      </c>
      <c r="D4" s="5">
        <v>99787617.25999999</v>
      </c>
      <c r="E4" s="29">
        <f t="shared" si="0"/>
        <v>-2863621.7900000066</v>
      </c>
      <c r="F4" s="36">
        <f t="shared" si="1"/>
        <v>-2.7896612028279328E-2</v>
      </c>
    </row>
    <row r="5" spans="1:6" x14ac:dyDescent="0.2">
      <c r="A5" s="17" t="s">
        <v>41</v>
      </c>
      <c r="B5" s="4" t="s">
        <v>42</v>
      </c>
      <c r="C5" s="5">
        <v>102650940.86</v>
      </c>
      <c r="D5" s="5">
        <v>100817908.32000001</v>
      </c>
      <c r="E5" s="29">
        <f t="shared" si="0"/>
        <v>-1833032.5399999917</v>
      </c>
      <c r="F5" s="36">
        <f t="shared" si="1"/>
        <v>-1.7856948262169017E-2</v>
      </c>
    </row>
    <row r="6" spans="1:6" x14ac:dyDescent="0.2">
      <c r="A6" s="17" t="s">
        <v>89</v>
      </c>
      <c r="B6" s="4" t="s">
        <v>90</v>
      </c>
      <c r="C6" s="5">
        <v>46982414.590000004</v>
      </c>
      <c r="D6" s="5">
        <v>46051241.310000002</v>
      </c>
      <c r="E6" s="29">
        <f t="shared" si="0"/>
        <v>-931173.28000000119</v>
      </c>
      <c r="F6" s="36">
        <f t="shared" si="1"/>
        <v>-1.9819613106862269E-2</v>
      </c>
    </row>
    <row r="7" spans="1:6" x14ac:dyDescent="0.2">
      <c r="A7" s="17" t="s">
        <v>82</v>
      </c>
      <c r="B7" s="4" t="s">
        <v>131</v>
      </c>
      <c r="C7" s="5">
        <v>34539494.420000002</v>
      </c>
      <c r="D7" s="5">
        <v>33622292.559999995</v>
      </c>
      <c r="E7" s="29">
        <f t="shared" si="0"/>
        <v>-917201.86000000685</v>
      </c>
      <c r="F7" s="36">
        <f t="shared" si="1"/>
        <v>-2.6555161718548596E-2</v>
      </c>
    </row>
    <row r="8" spans="1:6" x14ac:dyDescent="0.2">
      <c r="A8" s="17" t="s">
        <v>82</v>
      </c>
      <c r="B8" s="4" t="s">
        <v>132</v>
      </c>
      <c r="C8" s="5">
        <v>34572090.859999999</v>
      </c>
      <c r="D8" s="5">
        <v>33702009.109999999</v>
      </c>
      <c r="E8" s="29">
        <f t="shared" si="0"/>
        <v>-870081.75</v>
      </c>
      <c r="F8" s="36">
        <f t="shared" si="1"/>
        <v>-2.516717179540584E-2</v>
      </c>
    </row>
    <row r="9" spans="1:6" x14ac:dyDescent="0.2">
      <c r="A9" s="17" t="s">
        <v>20</v>
      </c>
      <c r="B9" s="4" t="s">
        <v>21</v>
      </c>
      <c r="C9" s="5">
        <v>37129565.140000001</v>
      </c>
      <c r="D9" s="5">
        <v>36362732.619999997</v>
      </c>
      <c r="E9" s="29">
        <f t="shared" si="0"/>
        <v>-766832.52000000328</v>
      </c>
      <c r="F9" s="36">
        <f t="shared" si="1"/>
        <v>-2.0652881796719133E-2</v>
      </c>
    </row>
    <row r="10" spans="1:6" x14ac:dyDescent="0.2">
      <c r="A10" s="17" t="s">
        <v>70</v>
      </c>
      <c r="B10" s="4" t="s">
        <v>71</v>
      </c>
      <c r="C10" s="5">
        <v>39043407.899999999</v>
      </c>
      <c r="D10" s="5">
        <v>38295064.769999996</v>
      </c>
      <c r="E10" s="29">
        <f t="shared" si="0"/>
        <v>-748343.13000000268</v>
      </c>
      <c r="F10" s="36">
        <f t="shared" si="1"/>
        <v>-1.9166952124586509E-2</v>
      </c>
    </row>
    <row r="11" spans="1:6" x14ac:dyDescent="0.2">
      <c r="A11" s="17" t="s">
        <v>9</v>
      </c>
      <c r="B11" s="9" t="s">
        <v>135</v>
      </c>
      <c r="C11" s="5">
        <v>16624005.77</v>
      </c>
      <c r="D11" s="5">
        <v>15909435.319999997</v>
      </c>
      <c r="E11" s="29">
        <f t="shared" si="0"/>
        <v>-714570.45000000298</v>
      </c>
      <c r="F11" s="36">
        <f t="shared" si="1"/>
        <v>-4.2984251803469084E-2</v>
      </c>
    </row>
    <row r="12" spans="1:6" x14ac:dyDescent="0.2">
      <c r="A12" s="17" t="s">
        <v>89</v>
      </c>
      <c r="B12" s="4" t="s">
        <v>96</v>
      </c>
      <c r="C12" s="5">
        <v>17538784.109999999</v>
      </c>
      <c r="D12" s="5">
        <v>16890153.82</v>
      </c>
      <c r="E12" s="29">
        <f t="shared" si="0"/>
        <v>-648630.28999999911</v>
      </c>
      <c r="F12" s="36">
        <f t="shared" si="1"/>
        <v>-3.6982625815558841E-2</v>
      </c>
    </row>
    <row r="13" spans="1:6" x14ac:dyDescent="0.2">
      <c r="A13" s="17" t="s">
        <v>30</v>
      </c>
      <c r="B13" s="4" t="s">
        <v>33</v>
      </c>
      <c r="C13" s="5">
        <v>22306666.98</v>
      </c>
      <c r="D13" s="5">
        <v>21694009.760000002</v>
      </c>
      <c r="E13" s="29">
        <f t="shared" si="0"/>
        <v>-612657.21999999881</v>
      </c>
      <c r="F13" s="36">
        <f t="shared" si="1"/>
        <v>-2.7465206727177258E-2</v>
      </c>
    </row>
    <row r="14" spans="1:6" x14ac:dyDescent="0.2">
      <c r="A14" s="17" t="s">
        <v>14</v>
      </c>
      <c r="B14" s="4" t="s">
        <v>19</v>
      </c>
      <c r="C14" s="5">
        <v>37432819.590000004</v>
      </c>
      <c r="D14" s="5">
        <v>36857173.560000002</v>
      </c>
      <c r="E14" s="29">
        <f t="shared" si="0"/>
        <v>-575646.03000000119</v>
      </c>
      <c r="F14" s="36">
        <f t="shared" si="1"/>
        <v>-1.5378110340204835E-2</v>
      </c>
    </row>
    <row r="15" spans="1:6" x14ac:dyDescent="0.2">
      <c r="A15" s="17" t="s">
        <v>36</v>
      </c>
      <c r="B15" s="4" t="s">
        <v>37</v>
      </c>
      <c r="C15" s="5">
        <v>29376212.059999999</v>
      </c>
      <c r="D15" s="5">
        <v>28816545.18</v>
      </c>
      <c r="E15" s="29">
        <f t="shared" si="0"/>
        <v>-559666.87999999896</v>
      </c>
      <c r="F15" s="36">
        <f t="shared" si="1"/>
        <v>-1.9051703427824418E-2</v>
      </c>
    </row>
    <row r="16" spans="1:6" x14ac:dyDescent="0.2">
      <c r="A16" s="17" t="s">
        <v>41</v>
      </c>
      <c r="B16" s="4" t="s">
        <v>50</v>
      </c>
      <c r="C16" s="5">
        <v>27642520.02</v>
      </c>
      <c r="D16" s="5">
        <v>27097115.18</v>
      </c>
      <c r="E16" s="29">
        <f t="shared" si="0"/>
        <v>-545404.83999999985</v>
      </c>
      <c r="F16" s="36">
        <f t="shared" si="1"/>
        <v>-1.9730648276835357E-2</v>
      </c>
    </row>
    <row r="17" spans="1:6" x14ac:dyDescent="0.2">
      <c r="A17" s="17" t="s">
        <v>41</v>
      </c>
      <c r="B17" s="4" t="s">
        <v>53</v>
      </c>
      <c r="C17" s="5">
        <v>28901221.260000002</v>
      </c>
      <c r="D17" s="5">
        <v>28375649.859999999</v>
      </c>
      <c r="E17" s="29">
        <f t="shared" si="0"/>
        <v>-525571.40000000224</v>
      </c>
      <c r="F17" s="36">
        <f t="shared" si="1"/>
        <v>-1.8185093123639241E-2</v>
      </c>
    </row>
    <row r="18" spans="1:6" x14ac:dyDescent="0.2">
      <c r="A18" s="17" t="s">
        <v>70</v>
      </c>
      <c r="B18" s="4" t="s">
        <v>76</v>
      </c>
      <c r="C18" s="5">
        <v>17006816.710000001</v>
      </c>
      <c r="D18" s="5">
        <v>16482849.810000002</v>
      </c>
      <c r="E18" s="29">
        <f t="shared" si="0"/>
        <v>-523966.89999999851</v>
      </c>
      <c r="F18" s="36">
        <f t="shared" si="1"/>
        <v>-3.0809228377930726E-2</v>
      </c>
    </row>
    <row r="19" spans="1:6" x14ac:dyDescent="0.2">
      <c r="A19" s="17" t="s">
        <v>9</v>
      </c>
      <c r="B19" s="4" t="s">
        <v>11</v>
      </c>
      <c r="C19" s="5">
        <v>19565665.309999999</v>
      </c>
      <c r="D19" s="5">
        <v>19049846.77</v>
      </c>
      <c r="E19" s="29">
        <f t="shared" si="0"/>
        <v>-515818.53999999911</v>
      </c>
      <c r="F19" s="36">
        <f t="shared" si="1"/>
        <v>-2.636345515612825E-2</v>
      </c>
    </row>
    <row r="20" spans="1:6" x14ac:dyDescent="0.2">
      <c r="A20" s="17" t="s">
        <v>77</v>
      </c>
      <c r="B20" s="4" t="s">
        <v>78</v>
      </c>
      <c r="C20" s="5">
        <v>14935391.859999999</v>
      </c>
      <c r="D20" s="5">
        <v>14436167.140000001</v>
      </c>
      <c r="E20" s="29">
        <f t="shared" si="0"/>
        <v>-499224.71999999881</v>
      </c>
      <c r="F20" s="36">
        <f t="shared" si="1"/>
        <v>-3.3425619138726693E-2</v>
      </c>
    </row>
    <row r="21" spans="1:6" x14ac:dyDescent="0.2">
      <c r="A21" s="17" t="s">
        <v>82</v>
      </c>
      <c r="B21" s="4" t="s">
        <v>133</v>
      </c>
      <c r="C21" s="5">
        <v>20243621.170000002</v>
      </c>
      <c r="D21" s="5">
        <v>19778832.039999999</v>
      </c>
      <c r="E21" s="29">
        <f t="shared" si="0"/>
        <v>-464789.13000000268</v>
      </c>
      <c r="F21" s="36">
        <f t="shared" si="1"/>
        <v>-2.2959782051681352E-2</v>
      </c>
    </row>
    <row r="22" spans="1:6" x14ac:dyDescent="0.2">
      <c r="A22" s="17" t="s">
        <v>30</v>
      </c>
      <c r="B22" s="4" t="s">
        <v>32</v>
      </c>
      <c r="C22" s="5">
        <v>17062416.289999999</v>
      </c>
      <c r="D22" s="5">
        <v>16608429.27</v>
      </c>
      <c r="E22" s="29">
        <f t="shared" si="0"/>
        <v>-453987.01999999955</v>
      </c>
      <c r="F22" s="36">
        <f t="shared" si="1"/>
        <v>-2.6607428413645835E-2</v>
      </c>
    </row>
    <row r="23" spans="1:6" x14ac:dyDescent="0.2">
      <c r="A23" s="17" t="s">
        <v>9</v>
      </c>
      <c r="B23" s="4" t="s">
        <v>10</v>
      </c>
      <c r="C23" s="5">
        <v>10635583.65</v>
      </c>
      <c r="D23" s="5">
        <v>10208254.43</v>
      </c>
      <c r="E23" s="29">
        <f t="shared" si="0"/>
        <v>-427329.22000000067</v>
      </c>
      <c r="F23" s="36">
        <f t="shared" si="1"/>
        <v>-4.0179197875990627E-2</v>
      </c>
    </row>
    <row r="24" spans="1:6" x14ac:dyDescent="0.2">
      <c r="A24" s="17" t="s">
        <v>70</v>
      </c>
      <c r="B24" s="4" t="s">
        <v>74</v>
      </c>
      <c r="C24" s="5">
        <v>18123572.989999998</v>
      </c>
      <c r="D24" s="5">
        <v>17740039.200000003</v>
      </c>
      <c r="E24" s="29">
        <f t="shared" si="0"/>
        <v>-383533.78999999538</v>
      </c>
      <c r="F24" s="36">
        <f t="shared" si="1"/>
        <v>-2.1162151095240268E-2</v>
      </c>
    </row>
    <row r="25" spans="1:6" x14ac:dyDescent="0.2">
      <c r="A25" s="17" t="s">
        <v>70</v>
      </c>
      <c r="B25" s="4" t="s">
        <v>75</v>
      </c>
      <c r="C25" s="5">
        <v>23242228.609999999</v>
      </c>
      <c r="D25" s="5">
        <v>22878964.549999997</v>
      </c>
      <c r="E25" s="29">
        <f t="shared" si="0"/>
        <v>-363264.06000000238</v>
      </c>
      <c r="F25" s="36">
        <f t="shared" si="1"/>
        <v>-1.5629484852571648E-2</v>
      </c>
    </row>
    <row r="26" spans="1:6" x14ac:dyDescent="0.2">
      <c r="A26" s="17" t="s">
        <v>20</v>
      </c>
      <c r="B26" s="4" t="s">
        <v>28</v>
      </c>
      <c r="C26" s="5">
        <v>20717309.870000001</v>
      </c>
      <c r="D26" s="5">
        <v>20367689.200000003</v>
      </c>
      <c r="E26" s="29">
        <f t="shared" si="0"/>
        <v>-349620.66999999806</v>
      </c>
      <c r="F26" s="36">
        <f t="shared" si="1"/>
        <v>-1.6875775484068583E-2</v>
      </c>
    </row>
    <row r="27" spans="1:6" x14ac:dyDescent="0.2">
      <c r="A27" s="17" t="s">
        <v>41</v>
      </c>
      <c r="B27" s="4" t="s">
        <v>51</v>
      </c>
      <c r="C27" s="5">
        <v>16731820.17</v>
      </c>
      <c r="D27" s="5">
        <v>16384403.440000001</v>
      </c>
      <c r="E27" s="29">
        <f t="shared" si="0"/>
        <v>-347416.72999999858</v>
      </c>
      <c r="F27" s="36">
        <f t="shared" si="1"/>
        <v>-2.0763833609861143E-2</v>
      </c>
    </row>
    <row r="28" spans="1:6" x14ac:dyDescent="0.2">
      <c r="A28" s="17" t="s">
        <v>89</v>
      </c>
      <c r="B28" s="4" t="s">
        <v>98</v>
      </c>
      <c r="C28" s="5">
        <v>11782148.300000001</v>
      </c>
      <c r="D28" s="5">
        <v>11472125.890000001</v>
      </c>
      <c r="E28" s="29">
        <f t="shared" si="0"/>
        <v>-310022.41000000015</v>
      </c>
      <c r="F28" s="36">
        <f t="shared" si="1"/>
        <v>-2.6312893209806239E-2</v>
      </c>
    </row>
    <row r="29" spans="1:6" x14ac:dyDescent="0.2">
      <c r="A29" s="17" t="s">
        <v>89</v>
      </c>
      <c r="B29" s="4" t="s">
        <v>99</v>
      </c>
      <c r="C29" s="5">
        <v>10148820.07</v>
      </c>
      <c r="D29" s="5">
        <v>9867498.8000000007</v>
      </c>
      <c r="E29" s="29">
        <f t="shared" si="0"/>
        <v>-281321.26999999955</v>
      </c>
      <c r="F29" s="36">
        <f t="shared" si="1"/>
        <v>-2.7719603664231634E-2</v>
      </c>
    </row>
    <row r="30" spans="1:6" x14ac:dyDescent="0.2">
      <c r="A30" s="17" t="s">
        <v>41</v>
      </c>
      <c r="B30" s="4" t="s">
        <v>45</v>
      </c>
      <c r="C30" s="5">
        <v>21033597.079999998</v>
      </c>
      <c r="D30" s="5">
        <v>20753293.939999998</v>
      </c>
      <c r="E30" s="29">
        <f t="shared" si="0"/>
        <v>-280303.1400000006</v>
      </c>
      <c r="F30" s="36">
        <f t="shared" si="1"/>
        <v>-1.3326448107467533E-2</v>
      </c>
    </row>
    <row r="31" spans="1:6" x14ac:dyDescent="0.2">
      <c r="A31" s="17" t="s">
        <v>102</v>
      </c>
      <c r="B31" s="4" t="s">
        <v>105</v>
      </c>
      <c r="C31" s="5">
        <v>34067342.729999997</v>
      </c>
      <c r="D31" s="5">
        <v>33792521.420000002</v>
      </c>
      <c r="E31" s="29">
        <f t="shared" si="0"/>
        <v>-274821.30999999493</v>
      </c>
      <c r="F31" s="36">
        <f t="shared" si="1"/>
        <v>-8.0670016495881531E-3</v>
      </c>
    </row>
    <row r="32" spans="1:6" x14ac:dyDescent="0.2">
      <c r="A32" s="17" t="s">
        <v>20</v>
      </c>
      <c r="B32" s="4" t="s">
        <v>27</v>
      </c>
      <c r="C32" s="5">
        <v>14948730.300000001</v>
      </c>
      <c r="D32" s="5">
        <v>14676862.58</v>
      </c>
      <c r="E32" s="29">
        <f t="shared" si="0"/>
        <v>-271867.72000000067</v>
      </c>
      <c r="F32" s="36">
        <f t="shared" si="1"/>
        <v>-1.818667636274103E-2</v>
      </c>
    </row>
    <row r="33" spans="1:6" x14ac:dyDescent="0.2">
      <c r="A33" s="18" t="s">
        <v>112</v>
      </c>
      <c r="B33" s="4" t="s">
        <v>63</v>
      </c>
      <c r="C33" s="5">
        <v>13382797.34</v>
      </c>
      <c r="D33" s="5">
        <v>13111928.110000001</v>
      </c>
      <c r="E33" s="29">
        <f t="shared" si="0"/>
        <v>-270869.22999999858</v>
      </c>
      <c r="F33" s="36">
        <f t="shared" si="1"/>
        <v>-2.0240105496508894E-2</v>
      </c>
    </row>
    <row r="34" spans="1:6" x14ac:dyDescent="0.2">
      <c r="A34" s="17" t="s">
        <v>102</v>
      </c>
      <c r="B34" s="4" t="s">
        <v>108</v>
      </c>
      <c r="C34" s="5">
        <v>32981513.77</v>
      </c>
      <c r="D34" s="5">
        <v>32722973.879999999</v>
      </c>
      <c r="E34" s="29">
        <f t="shared" si="0"/>
        <v>-258539.8900000006</v>
      </c>
      <c r="F34" s="36">
        <f t="shared" si="1"/>
        <v>-7.8389334038138844E-3</v>
      </c>
    </row>
    <row r="35" spans="1:6" x14ac:dyDescent="0.2">
      <c r="A35" s="17" t="s">
        <v>102</v>
      </c>
      <c r="B35" s="4" t="s">
        <v>103</v>
      </c>
      <c r="C35" s="5">
        <v>27312380.309999999</v>
      </c>
      <c r="D35" s="5">
        <v>27061368.550000001</v>
      </c>
      <c r="E35" s="29">
        <f t="shared" si="0"/>
        <v>-251011.75999999791</v>
      </c>
      <c r="F35" s="36">
        <f t="shared" si="1"/>
        <v>-9.190402196768397E-3</v>
      </c>
    </row>
    <row r="36" spans="1:6" x14ac:dyDescent="0.2">
      <c r="A36" s="17" t="s">
        <v>14</v>
      </c>
      <c r="B36" s="4" t="s">
        <v>18</v>
      </c>
      <c r="C36" s="5">
        <v>32118096.890000001</v>
      </c>
      <c r="D36" s="5">
        <v>31875658.710000001</v>
      </c>
      <c r="E36" s="29">
        <f t="shared" si="0"/>
        <v>-242438.1799999997</v>
      </c>
      <c r="F36" s="36">
        <f t="shared" si="1"/>
        <v>-7.5483357818589515E-3</v>
      </c>
    </row>
    <row r="37" spans="1:6" x14ac:dyDescent="0.2">
      <c r="A37" s="17" t="s">
        <v>89</v>
      </c>
      <c r="B37" s="4" t="s">
        <v>97</v>
      </c>
      <c r="C37" s="5">
        <v>12350776.59</v>
      </c>
      <c r="D37" s="5">
        <v>12109500.32</v>
      </c>
      <c r="E37" s="29">
        <f t="shared" si="0"/>
        <v>-241276.26999999955</v>
      </c>
      <c r="F37" s="36">
        <f t="shared" si="1"/>
        <v>-1.9535311665774335E-2</v>
      </c>
    </row>
    <row r="38" spans="1:6" x14ac:dyDescent="0.2">
      <c r="A38" s="17" t="s">
        <v>54</v>
      </c>
      <c r="B38" s="4" t="s">
        <v>55</v>
      </c>
      <c r="C38" s="5">
        <v>17370745.309999999</v>
      </c>
      <c r="D38" s="5">
        <v>17131241.310000002</v>
      </c>
      <c r="E38" s="29">
        <f t="shared" si="0"/>
        <v>-239503.99999999627</v>
      </c>
      <c r="F38" s="36">
        <f t="shared" si="1"/>
        <v>-1.3787779149701683E-2</v>
      </c>
    </row>
    <row r="39" spans="1:6" x14ac:dyDescent="0.2">
      <c r="A39" s="17" t="s">
        <v>82</v>
      </c>
      <c r="B39" s="4" t="s">
        <v>87</v>
      </c>
      <c r="C39" s="5">
        <v>11503459.17</v>
      </c>
      <c r="D39" s="5">
        <v>11271433.870000001</v>
      </c>
      <c r="E39" s="29">
        <f t="shared" si="0"/>
        <v>-232025.29999999888</v>
      </c>
      <c r="F39" s="36">
        <f t="shared" si="1"/>
        <v>-2.0170045946275035E-2</v>
      </c>
    </row>
    <row r="40" spans="1:6" x14ac:dyDescent="0.2">
      <c r="A40" s="18" t="s">
        <v>9</v>
      </c>
      <c r="B40" s="4" t="s">
        <v>13</v>
      </c>
      <c r="C40" s="5">
        <v>4980655.8</v>
      </c>
      <c r="D40" s="5">
        <v>4759869.9799999995</v>
      </c>
      <c r="E40" s="29">
        <f t="shared" si="0"/>
        <v>-220785.8200000003</v>
      </c>
      <c r="F40" s="36">
        <f t="shared" si="1"/>
        <v>-4.4328664510404493E-2</v>
      </c>
    </row>
    <row r="41" spans="1:6" x14ac:dyDescent="0.2">
      <c r="A41" s="17" t="s">
        <v>89</v>
      </c>
      <c r="B41" s="4" t="s">
        <v>94</v>
      </c>
      <c r="C41" s="5">
        <v>16162185.1</v>
      </c>
      <c r="D41" s="5">
        <v>15942842.470000001</v>
      </c>
      <c r="E41" s="29">
        <f t="shared" si="0"/>
        <v>-219342.62999999896</v>
      </c>
      <c r="F41" s="36">
        <f t="shared" si="1"/>
        <v>-1.3571347478256449E-2</v>
      </c>
    </row>
    <row r="42" spans="1:6" x14ac:dyDescent="0.2">
      <c r="A42" s="17" t="s">
        <v>89</v>
      </c>
      <c r="B42" s="4" t="s">
        <v>93</v>
      </c>
      <c r="C42" s="5">
        <v>12449522.550000001</v>
      </c>
      <c r="D42" s="5">
        <v>12231781.409999998</v>
      </c>
      <c r="E42" s="29">
        <f t="shared" si="0"/>
        <v>-217741.14000000246</v>
      </c>
      <c r="F42" s="36">
        <f t="shared" si="1"/>
        <v>-1.7489918920625791E-2</v>
      </c>
    </row>
    <row r="43" spans="1:6" x14ac:dyDescent="0.2">
      <c r="A43" s="17" t="s">
        <v>20</v>
      </c>
      <c r="B43" s="4" t="s">
        <v>23</v>
      </c>
      <c r="C43" s="5">
        <v>14783841.18</v>
      </c>
      <c r="D43" s="5">
        <v>14568436.960000001</v>
      </c>
      <c r="E43" s="29">
        <f t="shared" si="0"/>
        <v>-215404.21999999881</v>
      </c>
      <c r="F43" s="36">
        <f t="shared" si="1"/>
        <v>-1.4570247162246558E-2</v>
      </c>
    </row>
    <row r="44" spans="1:6" x14ac:dyDescent="0.2">
      <c r="A44" s="17" t="s">
        <v>14</v>
      </c>
      <c r="B44" s="4" t="s">
        <v>16</v>
      </c>
      <c r="C44" s="5">
        <v>10545383.5</v>
      </c>
      <c r="D44" s="5">
        <v>10331979.98</v>
      </c>
      <c r="E44" s="29">
        <f t="shared" si="0"/>
        <v>-213403.51999999955</v>
      </c>
      <c r="F44" s="36">
        <f t="shared" si="1"/>
        <v>-2.0236677025543885E-2</v>
      </c>
    </row>
    <row r="45" spans="1:6" x14ac:dyDescent="0.2">
      <c r="A45" s="17" t="s">
        <v>54</v>
      </c>
      <c r="B45" s="4" t="s">
        <v>59</v>
      </c>
      <c r="C45" s="5">
        <v>13179398.800000001</v>
      </c>
      <c r="D45" s="5">
        <v>12978333.939999999</v>
      </c>
      <c r="E45" s="29">
        <f t="shared" si="0"/>
        <v>-201064.86000000127</v>
      </c>
      <c r="F45" s="36">
        <f t="shared" si="1"/>
        <v>-1.5255996350911034E-2</v>
      </c>
    </row>
    <row r="46" spans="1:6" x14ac:dyDescent="0.2">
      <c r="A46" s="17" t="s">
        <v>89</v>
      </c>
      <c r="B46" s="4" t="s">
        <v>95</v>
      </c>
      <c r="C46" s="5">
        <v>7752533.4699999997</v>
      </c>
      <c r="D46" s="5">
        <v>7555443.5300000003</v>
      </c>
      <c r="E46" s="29">
        <f t="shared" si="0"/>
        <v>-197089.93999999948</v>
      </c>
      <c r="F46" s="36">
        <f t="shared" si="1"/>
        <v>-2.5422649352328366E-2</v>
      </c>
    </row>
    <row r="47" spans="1:6" x14ac:dyDescent="0.2">
      <c r="A47" s="17" t="s">
        <v>112</v>
      </c>
      <c r="B47" s="4" t="s">
        <v>66</v>
      </c>
      <c r="C47" s="5">
        <v>20873124.77</v>
      </c>
      <c r="D47" s="5">
        <v>20677695.099999998</v>
      </c>
      <c r="E47" s="29">
        <f t="shared" si="0"/>
        <v>-195429.67000000179</v>
      </c>
      <c r="F47" s="36">
        <f t="shared" si="1"/>
        <v>-9.3627414272387261E-3</v>
      </c>
    </row>
    <row r="48" spans="1:6" x14ac:dyDescent="0.2">
      <c r="A48" s="17" t="s">
        <v>70</v>
      </c>
      <c r="B48" s="4" t="s">
        <v>73</v>
      </c>
      <c r="C48" s="5">
        <v>12438230.74</v>
      </c>
      <c r="D48" s="5">
        <v>12242881.859999999</v>
      </c>
      <c r="E48" s="29">
        <f t="shared" si="0"/>
        <v>-195348.88000000082</v>
      </c>
      <c r="F48" s="36">
        <f t="shared" si="1"/>
        <v>-1.570551986720909E-2</v>
      </c>
    </row>
    <row r="49" spans="1:6" x14ac:dyDescent="0.2">
      <c r="A49" s="17" t="s">
        <v>1</v>
      </c>
      <c r="B49" s="4" t="s">
        <v>4</v>
      </c>
      <c r="C49" s="5">
        <v>10298324.960000001</v>
      </c>
      <c r="D49" s="5">
        <v>10104906.890000001</v>
      </c>
      <c r="E49" s="29">
        <f t="shared" si="0"/>
        <v>-193418.0700000003</v>
      </c>
      <c r="F49" s="36">
        <f t="shared" si="1"/>
        <v>-1.878150774531398E-2</v>
      </c>
    </row>
    <row r="50" spans="1:6" x14ac:dyDescent="0.2">
      <c r="A50" s="17" t="s">
        <v>20</v>
      </c>
      <c r="B50" s="4" t="s">
        <v>29</v>
      </c>
      <c r="C50" s="5">
        <v>12934273.92</v>
      </c>
      <c r="D50" s="5">
        <v>12746469.739999998</v>
      </c>
      <c r="E50" s="29">
        <f t="shared" si="0"/>
        <v>-187804.18000000156</v>
      </c>
      <c r="F50" s="36">
        <f t="shared" si="1"/>
        <v>-1.4519885782657182E-2</v>
      </c>
    </row>
    <row r="51" spans="1:6" x14ac:dyDescent="0.2">
      <c r="A51" s="17" t="s">
        <v>77</v>
      </c>
      <c r="B51" s="4" t="s">
        <v>134</v>
      </c>
      <c r="C51" s="5">
        <v>15481639.57</v>
      </c>
      <c r="D51" s="5">
        <v>15293913.560000002</v>
      </c>
      <c r="E51" s="29">
        <f t="shared" si="0"/>
        <v>-187726.00999999791</v>
      </c>
      <c r="F51" s="36">
        <f t="shared" si="1"/>
        <v>-1.2125718929910335E-2</v>
      </c>
    </row>
    <row r="52" spans="1:6" x14ac:dyDescent="0.2">
      <c r="A52" s="17" t="s">
        <v>1</v>
      </c>
      <c r="B52" s="4" t="s">
        <v>2</v>
      </c>
      <c r="C52" s="5">
        <v>12462122.5</v>
      </c>
      <c r="D52" s="5">
        <v>12275555.809999999</v>
      </c>
      <c r="E52" s="29">
        <f t="shared" si="0"/>
        <v>-186566.69000000134</v>
      </c>
      <c r="F52" s="36">
        <f t="shared" si="1"/>
        <v>-1.4970699413362478E-2</v>
      </c>
    </row>
    <row r="53" spans="1:6" x14ac:dyDescent="0.2">
      <c r="A53" s="17" t="s">
        <v>30</v>
      </c>
      <c r="B53" s="4" t="s">
        <v>35</v>
      </c>
      <c r="C53" s="5">
        <v>10752055.82</v>
      </c>
      <c r="D53" s="5">
        <v>10569010.130000001</v>
      </c>
      <c r="E53" s="29">
        <f t="shared" si="0"/>
        <v>-183045.68999999948</v>
      </c>
      <c r="F53" s="36">
        <f t="shared" si="1"/>
        <v>-1.702425034471217E-2</v>
      </c>
    </row>
    <row r="54" spans="1:6" x14ac:dyDescent="0.2">
      <c r="A54" s="17" t="s">
        <v>9</v>
      </c>
      <c r="B54" s="4" t="s">
        <v>12</v>
      </c>
      <c r="C54" s="5">
        <v>4916444.3</v>
      </c>
      <c r="D54" s="5">
        <v>4736971.3900000006</v>
      </c>
      <c r="E54" s="29">
        <f t="shared" si="0"/>
        <v>-179472.90999999922</v>
      </c>
      <c r="F54" s="36">
        <f t="shared" si="1"/>
        <v>-3.6504615744349878E-2</v>
      </c>
    </row>
    <row r="55" spans="1:6" x14ac:dyDescent="0.2">
      <c r="A55" s="17" t="s">
        <v>41</v>
      </c>
      <c r="B55" s="4" t="s">
        <v>49</v>
      </c>
      <c r="C55" s="5">
        <v>13521610.369999999</v>
      </c>
      <c r="D55" s="5">
        <v>13346567.550000001</v>
      </c>
      <c r="E55" s="29">
        <f t="shared" si="0"/>
        <v>-175042.81999999844</v>
      </c>
      <c r="F55" s="36">
        <f t="shared" si="1"/>
        <v>-1.2945412211282231E-2</v>
      </c>
    </row>
    <row r="56" spans="1:6" x14ac:dyDescent="0.2">
      <c r="A56" s="17" t="s">
        <v>6</v>
      </c>
      <c r="B56" s="4" t="s">
        <v>8</v>
      </c>
      <c r="C56" s="5">
        <v>10458600.359999999</v>
      </c>
      <c r="D56" s="5">
        <v>10284782.960000001</v>
      </c>
      <c r="E56" s="29">
        <f t="shared" si="0"/>
        <v>-173817.39999999851</v>
      </c>
      <c r="F56" s="36">
        <f t="shared" si="1"/>
        <v>-1.661956610033415E-2</v>
      </c>
    </row>
    <row r="57" spans="1:6" x14ac:dyDescent="0.2">
      <c r="A57" s="17" t="s">
        <v>82</v>
      </c>
      <c r="B57" s="4" t="s">
        <v>88</v>
      </c>
      <c r="C57" s="5">
        <v>12103923.43</v>
      </c>
      <c r="D57" s="5">
        <v>11939958.140000001</v>
      </c>
      <c r="E57" s="29">
        <f t="shared" si="0"/>
        <v>-163965.28999999911</v>
      </c>
      <c r="F57" s="36">
        <f t="shared" si="1"/>
        <v>-1.3546457968629029E-2</v>
      </c>
    </row>
    <row r="58" spans="1:6" x14ac:dyDescent="0.2">
      <c r="A58" s="17" t="s">
        <v>102</v>
      </c>
      <c r="B58" s="4" t="s">
        <v>107</v>
      </c>
      <c r="C58" s="5">
        <v>30311967.739999998</v>
      </c>
      <c r="D58" s="5">
        <v>30150001.649999999</v>
      </c>
      <c r="E58" s="29">
        <f t="shared" si="0"/>
        <v>-161966.08999999985</v>
      </c>
      <c r="F58" s="36">
        <f t="shared" si="1"/>
        <v>-5.34330504008381E-3</v>
      </c>
    </row>
    <row r="59" spans="1:6" x14ac:dyDescent="0.2">
      <c r="A59" s="17" t="s">
        <v>82</v>
      </c>
      <c r="B59" s="4" t="s">
        <v>86</v>
      </c>
      <c r="C59" s="5">
        <v>9869561.4800000004</v>
      </c>
      <c r="D59" s="5">
        <v>9711004.370000001</v>
      </c>
      <c r="E59" s="29">
        <f t="shared" si="0"/>
        <v>-158557.1099999994</v>
      </c>
      <c r="F59" s="36">
        <f t="shared" si="1"/>
        <v>-1.6065263924978295E-2</v>
      </c>
    </row>
    <row r="60" spans="1:6" x14ac:dyDescent="0.2">
      <c r="A60" s="17" t="s">
        <v>1</v>
      </c>
      <c r="B60" s="4" t="s">
        <v>3</v>
      </c>
      <c r="C60" s="5">
        <v>9769663.3200000003</v>
      </c>
      <c r="D60" s="5">
        <v>9612057.8299999982</v>
      </c>
      <c r="E60" s="29">
        <f t="shared" si="0"/>
        <v>-157605.49000000209</v>
      </c>
      <c r="F60" s="36">
        <f t="shared" si="1"/>
        <v>-1.6132131153113481E-2</v>
      </c>
    </row>
    <row r="61" spans="1:6" x14ac:dyDescent="0.2">
      <c r="A61" s="17" t="s">
        <v>41</v>
      </c>
      <c r="B61" s="4" t="s">
        <v>44</v>
      </c>
      <c r="C61" s="5">
        <v>43093790.579999998</v>
      </c>
      <c r="D61" s="5">
        <v>42936553.589999996</v>
      </c>
      <c r="E61" s="29">
        <f t="shared" si="0"/>
        <v>-157236.99000000209</v>
      </c>
      <c r="F61" s="36">
        <f t="shared" si="1"/>
        <v>-3.6487156939258997E-3</v>
      </c>
    </row>
    <row r="62" spans="1:6" x14ac:dyDescent="0.2">
      <c r="A62" s="17" t="s">
        <v>36</v>
      </c>
      <c r="B62" s="4" t="s">
        <v>39</v>
      </c>
      <c r="C62" s="5">
        <v>7809445.75</v>
      </c>
      <c r="D62" s="5">
        <v>7656511.7499999991</v>
      </c>
      <c r="E62" s="29">
        <f t="shared" si="0"/>
        <v>-152934.00000000093</v>
      </c>
      <c r="F62" s="36">
        <f t="shared" si="1"/>
        <v>-1.9583207937644093E-2</v>
      </c>
    </row>
    <row r="63" spans="1:6" x14ac:dyDescent="0.2">
      <c r="A63" s="17" t="s">
        <v>20</v>
      </c>
      <c r="B63" s="4" t="s">
        <v>25</v>
      </c>
      <c r="C63" s="5">
        <v>16320006.6</v>
      </c>
      <c r="D63" s="5">
        <v>16167797.220000001</v>
      </c>
      <c r="E63" s="29">
        <f t="shared" si="0"/>
        <v>-152209.37999999896</v>
      </c>
      <c r="F63" s="36">
        <f t="shared" si="1"/>
        <v>-9.3265513752916595E-3</v>
      </c>
    </row>
    <row r="64" spans="1:6" x14ac:dyDescent="0.2">
      <c r="A64" s="17" t="s">
        <v>20</v>
      </c>
      <c r="B64" s="4" t="s">
        <v>24</v>
      </c>
      <c r="C64" s="5">
        <v>25949392.550000001</v>
      </c>
      <c r="D64" s="5">
        <v>25801335.399999999</v>
      </c>
      <c r="E64" s="29">
        <f t="shared" si="0"/>
        <v>-148057.15000000224</v>
      </c>
      <c r="F64" s="36">
        <f t="shared" si="1"/>
        <v>-5.7056114016820108E-3</v>
      </c>
    </row>
    <row r="65" spans="1:6" x14ac:dyDescent="0.2">
      <c r="A65" s="17" t="s">
        <v>82</v>
      </c>
      <c r="B65" s="4" t="s">
        <v>83</v>
      </c>
      <c r="C65" s="5">
        <v>11026709.68</v>
      </c>
      <c r="D65" s="5">
        <v>10881243.970000001</v>
      </c>
      <c r="E65" s="29">
        <f t="shared" si="0"/>
        <v>-145465.70999999903</v>
      </c>
      <c r="F65" s="36">
        <f t="shared" si="1"/>
        <v>-1.3192122965188926E-2</v>
      </c>
    </row>
    <row r="66" spans="1:6" x14ac:dyDescent="0.2">
      <c r="A66" s="18" t="s">
        <v>54</v>
      </c>
      <c r="B66" s="4" t="s">
        <v>58</v>
      </c>
      <c r="C66" s="5">
        <v>12211196.060000001</v>
      </c>
      <c r="D66" s="5">
        <v>12070263.239999998</v>
      </c>
      <c r="E66" s="29">
        <f t="shared" ref="E66:E104" si="2">+D66-C66</f>
        <v>-140932.82000000216</v>
      </c>
      <c r="F66" s="36">
        <f t="shared" ref="F66:F104" si="3">+(D66-C66)/C66</f>
        <v>-1.1541278946593391E-2</v>
      </c>
    </row>
    <row r="67" spans="1:6" x14ac:dyDescent="0.2">
      <c r="A67" s="17" t="s">
        <v>102</v>
      </c>
      <c r="B67" s="4" t="s">
        <v>109</v>
      </c>
      <c r="C67" s="5">
        <v>29796611.91</v>
      </c>
      <c r="D67" s="5">
        <v>29664546.629999995</v>
      </c>
      <c r="E67" s="29">
        <f t="shared" si="2"/>
        <v>-132065.28000000492</v>
      </c>
      <c r="F67" s="36">
        <f t="shared" si="3"/>
        <v>-4.4322247240359122E-3</v>
      </c>
    </row>
    <row r="68" spans="1:6" x14ac:dyDescent="0.2">
      <c r="A68" s="17" t="s">
        <v>113</v>
      </c>
      <c r="B68" s="4" t="s">
        <v>100</v>
      </c>
      <c r="C68" s="5">
        <v>24290838.48</v>
      </c>
      <c r="D68" s="5">
        <v>24165194.699999999</v>
      </c>
      <c r="E68" s="29">
        <f t="shared" si="2"/>
        <v>-125643.78000000119</v>
      </c>
      <c r="F68" s="36">
        <f t="shared" si="3"/>
        <v>-5.1724760387934204E-3</v>
      </c>
    </row>
    <row r="69" spans="1:6" x14ac:dyDescent="0.2">
      <c r="A69" s="17" t="s">
        <v>14</v>
      </c>
      <c r="B69" s="4" t="s">
        <v>17</v>
      </c>
      <c r="C69" s="5">
        <v>9050578.8599999994</v>
      </c>
      <c r="D69" s="5">
        <v>8930265.7399999984</v>
      </c>
      <c r="E69" s="29">
        <f t="shared" si="2"/>
        <v>-120313.12000000104</v>
      </c>
      <c r="F69" s="36">
        <f t="shared" si="3"/>
        <v>-1.329341712404029E-2</v>
      </c>
    </row>
    <row r="70" spans="1:6" x14ac:dyDescent="0.2">
      <c r="A70" s="17" t="s">
        <v>89</v>
      </c>
      <c r="B70" s="4" t="s">
        <v>91</v>
      </c>
      <c r="C70" s="5">
        <v>12066930.279999999</v>
      </c>
      <c r="D70" s="5">
        <v>11951889.099999998</v>
      </c>
      <c r="E70" s="29">
        <f t="shared" si="2"/>
        <v>-115041.18000000156</v>
      </c>
      <c r="F70" s="36">
        <f t="shared" si="3"/>
        <v>-9.5335911727834708E-3</v>
      </c>
    </row>
    <row r="71" spans="1:6" x14ac:dyDescent="0.2">
      <c r="A71" s="17" t="s">
        <v>77</v>
      </c>
      <c r="B71" s="4" t="s">
        <v>81</v>
      </c>
      <c r="C71" s="5">
        <v>4286857.5</v>
      </c>
      <c r="D71" s="5">
        <v>4174607.1</v>
      </c>
      <c r="E71" s="29">
        <f t="shared" si="2"/>
        <v>-112250.39999999991</v>
      </c>
      <c r="F71" s="36">
        <f t="shared" si="3"/>
        <v>-2.6184775211212388E-2</v>
      </c>
    </row>
    <row r="72" spans="1:6" x14ac:dyDescent="0.2">
      <c r="A72" s="17" t="s">
        <v>41</v>
      </c>
      <c r="B72" s="4" t="s">
        <v>46</v>
      </c>
      <c r="C72" s="5">
        <v>10997851.92</v>
      </c>
      <c r="D72" s="5">
        <v>10886741.780000001</v>
      </c>
      <c r="E72" s="29">
        <f t="shared" si="2"/>
        <v>-111110.13999999873</v>
      </c>
      <c r="F72" s="36">
        <f t="shared" si="3"/>
        <v>-1.0102894711460957E-2</v>
      </c>
    </row>
    <row r="73" spans="1:6" x14ac:dyDescent="0.2">
      <c r="A73" s="17" t="s">
        <v>30</v>
      </c>
      <c r="B73" s="4" t="s">
        <v>34</v>
      </c>
      <c r="C73" s="5">
        <v>5904372.7300000004</v>
      </c>
      <c r="D73" s="5">
        <v>5794677.1499999994</v>
      </c>
      <c r="E73" s="29">
        <f t="shared" si="2"/>
        <v>-109695.58000000101</v>
      </c>
      <c r="F73" s="36">
        <f t="shared" si="3"/>
        <v>-1.8578701754826545E-2</v>
      </c>
    </row>
    <row r="74" spans="1:6" x14ac:dyDescent="0.2">
      <c r="A74" s="17" t="s">
        <v>20</v>
      </c>
      <c r="B74" s="4" t="s">
        <v>22</v>
      </c>
      <c r="C74" s="5">
        <v>11203175.359999999</v>
      </c>
      <c r="D74" s="5">
        <v>11095733.48</v>
      </c>
      <c r="E74" s="29">
        <f t="shared" si="2"/>
        <v>-107441.87999999896</v>
      </c>
      <c r="F74" s="36">
        <f t="shared" si="3"/>
        <v>-9.5903060112413497E-3</v>
      </c>
    </row>
    <row r="75" spans="1:6" x14ac:dyDescent="0.2">
      <c r="A75" s="17" t="s">
        <v>1</v>
      </c>
      <c r="B75" s="4" t="s">
        <v>5</v>
      </c>
      <c r="C75" s="5">
        <v>10162297.800000001</v>
      </c>
      <c r="D75" s="5">
        <v>10054997.039999999</v>
      </c>
      <c r="E75" s="29">
        <f t="shared" si="2"/>
        <v>-107300.76000000164</v>
      </c>
      <c r="F75" s="36">
        <f t="shared" si="3"/>
        <v>-1.0558710452276023E-2</v>
      </c>
    </row>
    <row r="76" spans="1:6" x14ac:dyDescent="0.2">
      <c r="A76" s="17" t="s">
        <v>113</v>
      </c>
      <c r="B76" s="4" t="s">
        <v>101</v>
      </c>
      <c r="C76" s="5">
        <v>8092927.4100000001</v>
      </c>
      <c r="D76" s="5">
        <v>7991025.7999999989</v>
      </c>
      <c r="E76" s="29">
        <f t="shared" si="2"/>
        <v>-101901.61000000127</v>
      </c>
      <c r="F76" s="36">
        <f t="shared" si="3"/>
        <v>-1.2591440011445904E-2</v>
      </c>
    </row>
    <row r="77" spans="1:6" x14ac:dyDescent="0.2">
      <c r="A77" s="17" t="s">
        <v>36</v>
      </c>
      <c r="B77" s="4" t="s">
        <v>40</v>
      </c>
      <c r="C77" s="5">
        <v>9303672.75</v>
      </c>
      <c r="D77" s="5">
        <v>9215555.0600000005</v>
      </c>
      <c r="E77" s="29">
        <f t="shared" si="2"/>
        <v>-88117.689999999478</v>
      </c>
      <c r="F77" s="36">
        <f t="shared" si="3"/>
        <v>-9.4712800383052465E-3</v>
      </c>
    </row>
    <row r="78" spans="1:6" x14ac:dyDescent="0.2">
      <c r="A78" s="17" t="s">
        <v>77</v>
      </c>
      <c r="B78" s="4" t="s">
        <v>79</v>
      </c>
      <c r="C78" s="5">
        <v>9273351.5099999998</v>
      </c>
      <c r="D78" s="5">
        <v>9187476.2200000007</v>
      </c>
      <c r="E78" s="29">
        <f t="shared" si="2"/>
        <v>-85875.289999999106</v>
      </c>
      <c r="F78" s="36">
        <f t="shared" si="3"/>
        <v>-9.2604372763606269E-3</v>
      </c>
    </row>
    <row r="79" spans="1:6" x14ac:dyDescent="0.2">
      <c r="A79" s="17" t="s">
        <v>77</v>
      </c>
      <c r="B79" s="4" t="s">
        <v>80</v>
      </c>
      <c r="C79" s="5">
        <v>6304566.6900000004</v>
      </c>
      <c r="D79" s="5">
        <v>6220456.7400000012</v>
      </c>
      <c r="E79" s="29">
        <f t="shared" si="2"/>
        <v>-84109.949999999255</v>
      </c>
      <c r="F79" s="36">
        <f t="shared" si="3"/>
        <v>-1.3341115121109021E-2</v>
      </c>
    </row>
    <row r="80" spans="1:6" x14ac:dyDescent="0.2">
      <c r="A80" s="17" t="s">
        <v>41</v>
      </c>
      <c r="B80" s="4" t="s">
        <v>48</v>
      </c>
      <c r="C80" s="5">
        <v>6713736.96</v>
      </c>
      <c r="D80" s="5">
        <v>6629751.6799999997</v>
      </c>
      <c r="E80" s="29">
        <f t="shared" si="2"/>
        <v>-83985.280000000261</v>
      </c>
      <c r="F80" s="36">
        <f t="shared" si="3"/>
        <v>-1.2509468348310187E-2</v>
      </c>
    </row>
    <row r="81" spans="1:6" x14ac:dyDescent="0.2">
      <c r="A81" s="17" t="s">
        <v>41</v>
      </c>
      <c r="B81" s="4" t="s">
        <v>43</v>
      </c>
      <c r="C81" s="5">
        <v>36815169.979999997</v>
      </c>
      <c r="D81" s="5">
        <v>36735758.600000009</v>
      </c>
      <c r="E81" s="29">
        <f t="shared" si="2"/>
        <v>-79411.379999987781</v>
      </c>
      <c r="F81" s="36">
        <f t="shared" si="3"/>
        <v>-2.1570287477452464E-3</v>
      </c>
    </row>
    <row r="82" spans="1:6" x14ac:dyDescent="0.2">
      <c r="A82" s="17" t="s">
        <v>6</v>
      </c>
      <c r="B82" s="4" t="s">
        <v>7</v>
      </c>
      <c r="C82" s="5">
        <v>5772689.0300000003</v>
      </c>
      <c r="D82" s="5">
        <v>5695423.6299999999</v>
      </c>
      <c r="E82" s="29">
        <f t="shared" si="2"/>
        <v>-77265.400000000373</v>
      </c>
      <c r="F82" s="36">
        <f t="shared" si="3"/>
        <v>-1.3384646149907085E-2</v>
      </c>
    </row>
    <row r="83" spans="1:6" x14ac:dyDescent="0.2">
      <c r="A83" s="17" t="s">
        <v>112</v>
      </c>
      <c r="B83" s="4" t="s">
        <v>67</v>
      </c>
      <c r="C83" s="5">
        <v>10598726.130000001</v>
      </c>
      <c r="D83" s="5">
        <v>10523077.119999999</v>
      </c>
      <c r="E83" s="29">
        <f t="shared" si="2"/>
        <v>-75649.010000001639</v>
      </c>
      <c r="F83" s="36">
        <f t="shared" si="3"/>
        <v>-7.1375568225953995E-3</v>
      </c>
    </row>
    <row r="84" spans="1:6" x14ac:dyDescent="0.2">
      <c r="A84" s="17" t="s">
        <v>82</v>
      </c>
      <c r="B84" s="4" t="s">
        <v>84</v>
      </c>
      <c r="C84" s="5">
        <v>6808400.6100000003</v>
      </c>
      <c r="D84" s="5">
        <v>6736644.5200000005</v>
      </c>
      <c r="E84" s="29">
        <f t="shared" si="2"/>
        <v>-71756.089999999851</v>
      </c>
      <c r="F84" s="36">
        <f t="shared" si="3"/>
        <v>-1.0539346038863575E-2</v>
      </c>
    </row>
    <row r="85" spans="1:6" x14ac:dyDescent="0.2">
      <c r="A85" s="17" t="s">
        <v>70</v>
      </c>
      <c r="B85" s="4" t="s">
        <v>72</v>
      </c>
      <c r="C85" s="5">
        <v>10551640.6</v>
      </c>
      <c r="D85" s="5">
        <v>10481486.799999999</v>
      </c>
      <c r="E85" s="29">
        <f t="shared" si="2"/>
        <v>-70153.800000000745</v>
      </c>
      <c r="F85" s="36">
        <f t="shared" si="3"/>
        <v>-6.6486153821426353E-3</v>
      </c>
    </row>
    <row r="86" spans="1:6" x14ac:dyDescent="0.2">
      <c r="A86" s="17" t="s">
        <v>82</v>
      </c>
      <c r="B86" s="4" t="s">
        <v>85</v>
      </c>
      <c r="C86" s="5">
        <v>3698888.16</v>
      </c>
      <c r="D86" s="5">
        <v>3629510.33</v>
      </c>
      <c r="E86" s="29">
        <f t="shared" si="2"/>
        <v>-69377.830000000075</v>
      </c>
      <c r="F86" s="36">
        <f t="shared" si="3"/>
        <v>-1.8756401112706277E-2</v>
      </c>
    </row>
    <row r="87" spans="1:6" x14ac:dyDescent="0.2">
      <c r="A87" s="17" t="s">
        <v>112</v>
      </c>
      <c r="B87" s="4" t="s">
        <v>65</v>
      </c>
      <c r="C87" s="5">
        <v>5877362.75</v>
      </c>
      <c r="D87" s="5">
        <v>5811312.9000000004</v>
      </c>
      <c r="E87" s="29">
        <f t="shared" si="2"/>
        <v>-66049.849999999627</v>
      </c>
      <c r="F87" s="36">
        <f t="shared" si="3"/>
        <v>-1.1238008067478841E-2</v>
      </c>
    </row>
    <row r="88" spans="1:6" x14ac:dyDescent="0.2">
      <c r="A88" s="17" t="s">
        <v>20</v>
      </c>
      <c r="B88" s="4" t="s">
        <v>26</v>
      </c>
      <c r="C88" s="5">
        <v>10324474.140000001</v>
      </c>
      <c r="D88" s="5">
        <v>10259616.43</v>
      </c>
      <c r="E88" s="29">
        <f t="shared" si="2"/>
        <v>-64857.710000000894</v>
      </c>
      <c r="F88" s="36">
        <f t="shared" si="3"/>
        <v>-6.2819383457723386E-3</v>
      </c>
    </row>
    <row r="89" spans="1:6" x14ac:dyDescent="0.2">
      <c r="A89" s="17" t="s">
        <v>41</v>
      </c>
      <c r="B89" s="4" t="s">
        <v>47</v>
      </c>
      <c r="C89" s="5">
        <v>10855628.35</v>
      </c>
      <c r="D89" s="5">
        <v>10791311.41</v>
      </c>
      <c r="E89" s="29">
        <f t="shared" si="2"/>
        <v>-64316.939999999478</v>
      </c>
      <c r="F89" s="36">
        <f t="shared" si="3"/>
        <v>-5.9247551524734612E-3</v>
      </c>
    </row>
    <row r="90" spans="1:6" x14ac:dyDescent="0.2">
      <c r="A90" s="17" t="s">
        <v>54</v>
      </c>
      <c r="B90" s="4" t="s">
        <v>57</v>
      </c>
      <c r="C90" s="5">
        <v>6345820.8300000001</v>
      </c>
      <c r="D90" s="5">
        <v>6287382.2100000009</v>
      </c>
      <c r="E90" s="29">
        <f t="shared" si="2"/>
        <v>-58438.61999999918</v>
      </c>
      <c r="F90" s="36">
        <f t="shared" si="3"/>
        <v>-9.2089930626041931E-3</v>
      </c>
    </row>
    <row r="91" spans="1:6" x14ac:dyDescent="0.2">
      <c r="A91" s="17" t="s">
        <v>112</v>
      </c>
      <c r="B91" s="4" t="s">
        <v>64</v>
      </c>
      <c r="C91" s="5">
        <v>6799239.2199999997</v>
      </c>
      <c r="D91" s="5">
        <v>6743481.0700000003</v>
      </c>
      <c r="E91" s="29">
        <f t="shared" si="2"/>
        <v>-55758.149999999441</v>
      </c>
      <c r="F91" s="36">
        <f t="shared" si="3"/>
        <v>-8.200645424562579E-3</v>
      </c>
    </row>
    <row r="92" spans="1:6" x14ac:dyDescent="0.2">
      <c r="A92" s="17" t="s">
        <v>89</v>
      </c>
      <c r="B92" s="4" t="s">
        <v>92</v>
      </c>
      <c r="C92" s="5">
        <v>8031452.5099999998</v>
      </c>
      <c r="D92" s="5">
        <v>7976292.0599999996</v>
      </c>
      <c r="E92" s="29">
        <f t="shared" si="2"/>
        <v>-55160.450000000186</v>
      </c>
      <c r="F92" s="36">
        <f t="shared" si="3"/>
        <v>-6.8680540576339889E-3</v>
      </c>
    </row>
    <row r="93" spans="1:6" x14ac:dyDescent="0.2">
      <c r="A93" s="17" t="s">
        <v>112</v>
      </c>
      <c r="B93" s="4" t="s">
        <v>69</v>
      </c>
      <c r="C93" s="5">
        <v>4814932.08</v>
      </c>
      <c r="D93" s="5">
        <v>4770931.07</v>
      </c>
      <c r="E93" s="29">
        <f t="shared" si="2"/>
        <v>-44001.009999999776</v>
      </c>
      <c r="F93" s="36">
        <f t="shared" si="3"/>
        <v>-9.1384487400702399E-3</v>
      </c>
    </row>
    <row r="94" spans="1:6" x14ac:dyDescent="0.2">
      <c r="A94" s="17" t="s">
        <v>112</v>
      </c>
      <c r="B94" s="4" t="s">
        <v>68</v>
      </c>
      <c r="C94" s="5">
        <v>4753303.6900000004</v>
      </c>
      <c r="D94" s="5">
        <v>4733283.8900000006</v>
      </c>
      <c r="E94" s="29">
        <f t="shared" si="2"/>
        <v>-20019.799999999814</v>
      </c>
      <c r="F94" s="36">
        <f t="shared" si="3"/>
        <v>-4.2117653963742027E-3</v>
      </c>
    </row>
    <row r="95" spans="1:6" x14ac:dyDescent="0.2">
      <c r="A95" s="17" t="s">
        <v>36</v>
      </c>
      <c r="B95" s="4" t="s">
        <v>38</v>
      </c>
      <c r="C95" s="5">
        <v>7196664.0999999996</v>
      </c>
      <c r="D95" s="5">
        <v>7185480.9199999999</v>
      </c>
      <c r="E95" s="29">
        <f t="shared" si="2"/>
        <v>-11183.179999999702</v>
      </c>
      <c r="F95" s="36">
        <f t="shared" si="3"/>
        <v>-1.5539394147907643E-3</v>
      </c>
    </row>
    <row r="96" spans="1:6" x14ac:dyDescent="0.2">
      <c r="A96" s="17" t="s">
        <v>102</v>
      </c>
      <c r="B96" s="4" t="s">
        <v>104</v>
      </c>
      <c r="C96" s="5">
        <v>6442997.25</v>
      </c>
      <c r="D96" s="5">
        <v>6435649.3800000008</v>
      </c>
      <c r="E96" s="29">
        <f t="shared" si="2"/>
        <v>-7347.8699999991804</v>
      </c>
      <c r="F96" s="36">
        <f t="shared" si="3"/>
        <v>-1.1404428272880577E-3</v>
      </c>
    </row>
    <row r="97" spans="1:6" x14ac:dyDescent="0.2">
      <c r="A97" s="17" t="s">
        <v>41</v>
      </c>
      <c r="B97" s="4" t="s">
        <v>52</v>
      </c>
      <c r="C97" s="5">
        <v>4904504.07</v>
      </c>
      <c r="D97" s="5">
        <v>4902345.91</v>
      </c>
      <c r="E97" s="29">
        <f t="shared" si="2"/>
        <v>-2158.160000000149</v>
      </c>
      <c r="F97" s="36">
        <f t="shared" si="3"/>
        <v>-4.4003633582470424E-4</v>
      </c>
    </row>
    <row r="98" spans="1:6" x14ac:dyDescent="0.2">
      <c r="A98" s="17" t="s">
        <v>54</v>
      </c>
      <c r="B98" s="4" t="s">
        <v>56</v>
      </c>
      <c r="C98" s="5">
        <v>7270532.3300000001</v>
      </c>
      <c r="D98" s="5">
        <v>7269001.2800000003</v>
      </c>
      <c r="E98" s="29">
        <f t="shared" si="2"/>
        <v>-1531.0499999998137</v>
      </c>
      <c r="F98" s="36">
        <f t="shared" si="3"/>
        <v>-2.1058292990216491E-4</v>
      </c>
    </row>
    <row r="99" spans="1:6" x14ac:dyDescent="0.2">
      <c r="A99" s="17" t="s">
        <v>111</v>
      </c>
      <c r="B99" s="4" t="s">
        <v>60</v>
      </c>
      <c r="C99" s="5">
        <v>6734834.0999999996</v>
      </c>
      <c r="D99" s="5">
        <v>6739122.8900000006</v>
      </c>
      <c r="E99" s="29">
        <f t="shared" si="2"/>
        <v>4288.7900000009686</v>
      </c>
      <c r="F99" s="36">
        <f t="shared" si="3"/>
        <v>6.3680707443127199E-4</v>
      </c>
    </row>
    <row r="100" spans="1:6" x14ac:dyDescent="0.2">
      <c r="A100" s="17" t="s">
        <v>111</v>
      </c>
      <c r="B100" s="4" t="s">
        <v>61</v>
      </c>
      <c r="C100" s="5">
        <v>3211490.53</v>
      </c>
      <c r="D100" s="5">
        <v>3221404.58</v>
      </c>
      <c r="E100" s="29">
        <f t="shared" si="2"/>
        <v>9914.0500000002794</v>
      </c>
      <c r="F100" s="36">
        <f t="shared" si="3"/>
        <v>3.0870556544970664E-3</v>
      </c>
    </row>
    <row r="101" spans="1:6" ht="13.5" thickBot="1" x14ac:dyDescent="0.25">
      <c r="A101" s="19" t="s">
        <v>102</v>
      </c>
      <c r="B101" s="32" t="s">
        <v>106</v>
      </c>
      <c r="C101" s="24">
        <v>7658234.6699999999</v>
      </c>
      <c r="D101" s="24">
        <v>7888336.9399999995</v>
      </c>
      <c r="E101" s="85">
        <f t="shared" si="2"/>
        <v>230102.26999999955</v>
      </c>
      <c r="F101" s="86">
        <f t="shared" si="3"/>
        <v>3.0046385350581004E-2</v>
      </c>
    </row>
    <row r="102" spans="1:6" s="22" customFormat="1" x14ac:dyDescent="0.2">
      <c r="A102" s="82" t="s">
        <v>117</v>
      </c>
      <c r="B102" s="8"/>
      <c r="C102" s="23">
        <f>SUM(C2:C101)</f>
        <v>1949508645.5499988</v>
      </c>
      <c r="D102" s="23">
        <f>SUM(D2:D101)</f>
        <v>1913488094.1300001</v>
      </c>
      <c r="E102" s="37">
        <f t="shared" si="2"/>
        <v>-36020551.419998646</v>
      </c>
      <c r="F102" s="38">
        <f t="shared" si="3"/>
        <v>-1.8476733356489663E-2</v>
      </c>
    </row>
    <row r="103" spans="1:6" s="22" customFormat="1" x14ac:dyDescent="0.2">
      <c r="A103" s="83" t="s">
        <v>118</v>
      </c>
      <c r="B103" s="8"/>
      <c r="C103" s="23">
        <v>194647956.10999998</v>
      </c>
      <c r="D103" s="23">
        <v>190585549.66999999</v>
      </c>
      <c r="E103" s="37">
        <f t="shared" si="2"/>
        <v>-4062406.4399999976</v>
      </c>
      <c r="F103" s="39">
        <f t="shared" si="3"/>
        <v>-2.0870532222307229E-2</v>
      </c>
    </row>
    <row r="104" spans="1:6" s="22" customFormat="1" x14ac:dyDescent="0.2">
      <c r="A104" s="83" t="s">
        <v>122</v>
      </c>
      <c r="B104" s="8"/>
      <c r="C104" s="23">
        <f>+C102-C103</f>
        <v>1754860689.4399989</v>
      </c>
      <c r="D104" s="23">
        <f>+D102-D103</f>
        <v>1722902544.46</v>
      </c>
      <c r="E104" s="37">
        <f t="shared" si="2"/>
        <v>-31958144.979998827</v>
      </c>
      <c r="F104" s="39">
        <f t="shared" si="3"/>
        <v>-1.8211214811699458E-2</v>
      </c>
    </row>
    <row r="107" spans="1:6" ht="25.5" x14ac:dyDescent="0.2">
      <c r="A107" s="84" t="s">
        <v>137</v>
      </c>
      <c r="C107" s="23">
        <f>+C102-C2</f>
        <v>1790329143.7399988</v>
      </c>
      <c r="D107" s="23">
        <f>+D102-D2</f>
        <v>1759683340.4000001</v>
      </c>
      <c r="E107" s="37">
        <f>+D107-C107</f>
        <v>-30645803.339998722</v>
      </c>
      <c r="F107" s="39">
        <f>+(D107-C107)/C107</f>
        <v>-1.7117412989200196E-2</v>
      </c>
    </row>
    <row r="108" spans="1:6" x14ac:dyDescent="0.2">
      <c r="A108" s="83" t="s">
        <v>118</v>
      </c>
      <c r="C108" s="23">
        <v>194647956.10999998</v>
      </c>
      <c r="D108" s="23">
        <v>190585549.66999999</v>
      </c>
      <c r="E108" s="37">
        <f>+D108-C108</f>
        <v>-4062406.4399999976</v>
      </c>
      <c r="F108" s="39">
        <f t="shared" ref="F108:F109" si="4">+(D108-C108)/C108</f>
        <v>-2.0870532222307229E-2</v>
      </c>
    </row>
    <row r="109" spans="1:6" x14ac:dyDescent="0.2">
      <c r="A109" s="83" t="s">
        <v>122</v>
      </c>
      <c r="C109" s="23">
        <f>+C107-C108</f>
        <v>1595681187.6299989</v>
      </c>
      <c r="D109" s="23">
        <f>+D107-D108</f>
        <v>1569097790.73</v>
      </c>
      <c r="E109" s="37">
        <f>+D109-C109</f>
        <v>-26583396.899998903</v>
      </c>
      <c r="F109" s="39">
        <f t="shared" si="4"/>
        <v>-1.6659591593908653E-2</v>
      </c>
    </row>
    <row r="111" spans="1:6" x14ac:dyDescent="0.2">
      <c r="E111" s="87"/>
    </row>
    <row r="114" spans="4:4" x14ac:dyDescent="0.2">
      <c r="D114" s="87"/>
    </row>
  </sheetData>
  <autoFilter ref="A1:F104" xr:uid="{00000000-0009-0000-0000-000001000000}">
    <sortState xmlns:xlrd2="http://schemas.microsoft.com/office/spreadsheetml/2017/richdata2" ref="A2:L104">
      <sortCondition ref="F1:F104"/>
    </sortState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07"/>
  <sheetViews>
    <sheetView workbookViewId="0">
      <selection activeCell="B21" sqref="B21"/>
    </sheetView>
  </sheetViews>
  <sheetFormatPr defaultRowHeight="15" x14ac:dyDescent="0.25"/>
  <cols>
    <col min="1" max="1" width="15.140625" style="49" bestFit="1" customWidth="1"/>
    <col min="2" max="2" width="41.5703125" style="49" bestFit="1" customWidth="1"/>
    <col min="3" max="3" width="18" style="42" bestFit="1" customWidth="1"/>
    <col min="4" max="4" width="18" bestFit="1" customWidth="1"/>
    <col min="5" max="5" width="15" bestFit="1" customWidth="1"/>
    <col min="6" max="6" width="18.42578125" customWidth="1"/>
    <col min="7" max="7" width="10.5703125" bestFit="1" customWidth="1"/>
    <col min="8" max="8" width="12.7109375" bestFit="1" customWidth="1"/>
  </cols>
  <sheetData>
    <row r="1" spans="1:6" x14ac:dyDescent="0.25">
      <c r="A1" s="88" t="s">
        <v>141</v>
      </c>
      <c r="B1" s="89"/>
      <c r="C1" s="89"/>
      <c r="D1" s="89"/>
      <c r="E1" s="89"/>
      <c r="F1" s="89"/>
    </row>
    <row r="2" spans="1:6" ht="15.75" thickBot="1" x14ac:dyDescent="0.3">
      <c r="A2" s="63"/>
      <c r="B2" s="64"/>
      <c r="C2" s="64"/>
      <c r="D2" s="64"/>
      <c r="E2" s="65" t="s">
        <v>143</v>
      </c>
      <c r="F2" s="66">
        <v>20000000</v>
      </c>
    </row>
    <row r="3" spans="1:6" ht="45" customHeight="1" x14ac:dyDescent="0.25">
      <c r="A3" s="98" t="s">
        <v>115</v>
      </c>
      <c r="B3" s="96" t="s">
        <v>123</v>
      </c>
      <c r="C3" s="98" t="s">
        <v>139</v>
      </c>
      <c r="D3" s="100" t="s">
        <v>140</v>
      </c>
      <c r="E3" s="94" t="s">
        <v>142</v>
      </c>
      <c r="F3" s="95"/>
    </row>
    <row r="4" spans="1:6" ht="30.75" thickBot="1" x14ac:dyDescent="0.3">
      <c r="A4" s="102"/>
      <c r="B4" s="97"/>
      <c r="C4" s="99"/>
      <c r="D4" s="101"/>
      <c r="E4" s="67" t="s">
        <v>127</v>
      </c>
      <c r="F4" s="68" t="s">
        <v>124</v>
      </c>
    </row>
    <row r="5" spans="1:6" x14ac:dyDescent="0.25">
      <c r="A5" s="69" t="s">
        <v>1</v>
      </c>
      <c r="B5" s="76" t="s">
        <v>2</v>
      </c>
      <c r="C5" s="72">
        <v>-1322519</v>
      </c>
      <c r="D5" s="73">
        <v>-186566.69000000134</v>
      </c>
      <c r="E5" s="71">
        <f t="shared" ref="E5:E36" si="0">IF(AND(C5&lt;0,D5&lt;0)=TRUE,C5+D5,IF(C5&lt;0,C5,IF(D5&lt;0,D5,0)))</f>
        <v>-1509085.6900000013</v>
      </c>
      <c r="F5" s="70">
        <f t="shared" ref="F5:F36" si="1">$F$2/$E$104*E5</f>
        <v>179044.73631025563</v>
      </c>
    </row>
    <row r="6" spans="1:6" x14ac:dyDescent="0.25">
      <c r="A6" s="52" t="s">
        <v>1</v>
      </c>
      <c r="B6" s="77" t="s">
        <v>3</v>
      </c>
      <c r="C6" s="74">
        <v>-974540</v>
      </c>
      <c r="D6" s="51">
        <v>-157605.49000000209</v>
      </c>
      <c r="E6" s="53">
        <f t="shared" si="0"/>
        <v>-1132145.4900000021</v>
      </c>
      <c r="F6" s="55">
        <f t="shared" si="1"/>
        <v>134322.8499647991</v>
      </c>
    </row>
    <row r="7" spans="1:6" x14ac:dyDescent="0.25">
      <c r="A7" s="52" t="s">
        <v>1</v>
      </c>
      <c r="B7" s="77" t="s">
        <v>4</v>
      </c>
      <c r="C7" s="74">
        <v>-921599</v>
      </c>
      <c r="D7" s="51">
        <v>-193418.0700000003</v>
      </c>
      <c r="E7" s="53">
        <f t="shared" si="0"/>
        <v>-1115017.0700000003</v>
      </c>
      <c r="F7" s="55">
        <f t="shared" si="1"/>
        <v>132290.6569206045</v>
      </c>
    </row>
    <row r="8" spans="1:6" x14ac:dyDescent="0.25">
      <c r="A8" s="52" t="s">
        <v>1</v>
      </c>
      <c r="B8" s="77" t="s">
        <v>5</v>
      </c>
      <c r="C8" s="74">
        <v>-872718</v>
      </c>
      <c r="D8" s="51">
        <v>-107300.76000000164</v>
      </c>
      <c r="E8" s="53">
        <f t="shared" si="0"/>
        <v>-980018.76000000164</v>
      </c>
      <c r="F8" s="55">
        <f t="shared" si="1"/>
        <v>116273.84821554025</v>
      </c>
    </row>
    <row r="9" spans="1:6" x14ac:dyDescent="0.25">
      <c r="A9" s="50" t="s">
        <v>6</v>
      </c>
      <c r="B9" s="78" t="s">
        <v>7</v>
      </c>
      <c r="C9" s="74">
        <v>-612507</v>
      </c>
      <c r="D9" s="51">
        <v>-77265.400000000373</v>
      </c>
      <c r="E9" s="53">
        <f t="shared" si="0"/>
        <v>-689772.40000000037</v>
      </c>
      <c r="F9" s="55">
        <f t="shared" si="1"/>
        <v>81837.710270840966</v>
      </c>
    </row>
    <row r="10" spans="1:6" x14ac:dyDescent="0.25">
      <c r="A10" s="50" t="s">
        <v>6</v>
      </c>
      <c r="B10" s="78" t="s">
        <v>8</v>
      </c>
      <c r="C10" s="74">
        <v>-1231891</v>
      </c>
      <c r="D10" s="51">
        <v>-173817.39999999851</v>
      </c>
      <c r="E10" s="53">
        <f t="shared" si="0"/>
        <v>-1405708.3999999985</v>
      </c>
      <c r="F10" s="55">
        <f t="shared" si="1"/>
        <v>166779.58811411884</v>
      </c>
    </row>
    <row r="11" spans="1:6" x14ac:dyDescent="0.25">
      <c r="A11" s="50" t="s">
        <v>9</v>
      </c>
      <c r="B11" s="78" t="s">
        <v>135</v>
      </c>
      <c r="C11" s="74">
        <v>-1198561</v>
      </c>
      <c r="D11" s="51">
        <v>-714570.45000000298</v>
      </c>
      <c r="E11" s="53">
        <f t="shared" si="0"/>
        <v>-1913131.450000003</v>
      </c>
      <c r="F11" s="55">
        <f t="shared" si="1"/>
        <v>226982.54861333105</v>
      </c>
    </row>
    <row r="12" spans="1:6" x14ac:dyDescent="0.25">
      <c r="A12" s="50" t="s">
        <v>9</v>
      </c>
      <c r="B12" s="78" t="s">
        <v>10</v>
      </c>
      <c r="C12" s="74">
        <v>-1151319</v>
      </c>
      <c r="D12" s="51">
        <v>-427329.22000000067</v>
      </c>
      <c r="E12" s="53">
        <f t="shared" si="0"/>
        <v>-1578648.2200000007</v>
      </c>
      <c r="F12" s="55">
        <f t="shared" si="1"/>
        <v>187297.9487841769</v>
      </c>
    </row>
    <row r="13" spans="1:6" x14ac:dyDescent="0.25">
      <c r="A13" s="50" t="s">
        <v>9</v>
      </c>
      <c r="B13" s="78" t="s">
        <v>11</v>
      </c>
      <c r="C13" s="74">
        <v>-1958629</v>
      </c>
      <c r="D13" s="51">
        <v>-515818.53999999911</v>
      </c>
      <c r="E13" s="53">
        <f t="shared" si="0"/>
        <v>-2474447.5399999991</v>
      </c>
      <c r="F13" s="55">
        <f t="shared" si="1"/>
        <v>293579.62258118036</v>
      </c>
    </row>
    <row r="14" spans="1:6" x14ac:dyDescent="0.25">
      <c r="A14" s="50" t="s">
        <v>9</v>
      </c>
      <c r="B14" s="78" t="s">
        <v>12</v>
      </c>
      <c r="C14" s="74">
        <v>-397181</v>
      </c>
      <c r="D14" s="51">
        <v>-179472.90999999922</v>
      </c>
      <c r="E14" s="53">
        <f t="shared" si="0"/>
        <v>-576653.90999999922</v>
      </c>
      <c r="F14" s="55">
        <f t="shared" si="1"/>
        <v>68416.822147606232</v>
      </c>
    </row>
    <row r="15" spans="1:6" x14ac:dyDescent="0.25">
      <c r="A15" s="50" t="s">
        <v>9</v>
      </c>
      <c r="B15" s="78" t="s">
        <v>13</v>
      </c>
      <c r="C15" s="74">
        <v>-500755</v>
      </c>
      <c r="D15" s="51">
        <v>-220785.8200000003</v>
      </c>
      <c r="E15" s="53">
        <f t="shared" si="0"/>
        <v>-721540.8200000003</v>
      </c>
      <c r="F15" s="55">
        <f t="shared" si="1"/>
        <v>85606.858980940669</v>
      </c>
    </row>
    <row r="16" spans="1:6" x14ac:dyDescent="0.25">
      <c r="A16" s="50" t="s">
        <v>14</v>
      </c>
      <c r="B16" s="78" t="s">
        <v>15</v>
      </c>
      <c r="C16" s="74">
        <v>-5595656</v>
      </c>
      <c r="D16" s="51">
        <v>-2863621.7900000066</v>
      </c>
      <c r="E16" s="53">
        <f t="shared" si="0"/>
        <v>-8459277.7900000066</v>
      </c>
      <c r="F16" s="55">
        <f t="shared" si="1"/>
        <v>1003646.891175379</v>
      </c>
    </row>
    <row r="17" spans="1:6" x14ac:dyDescent="0.25">
      <c r="A17" s="50" t="s">
        <v>14</v>
      </c>
      <c r="B17" s="78" t="s">
        <v>16</v>
      </c>
      <c r="C17" s="74">
        <v>-875604</v>
      </c>
      <c r="D17" s="51">
        <v>-213403.51999999955</v>
      </c>
      <c r="E17" s="53">
        <f t="shared" si="0"/>
        <v>-1089007.5199999996</v>
      </c>
      <c r="F17" s="55">
        <f t="shared" si="1"/>
        <v>129204.7665353484</v>
      </c>
    </row>
    <row r="18" spans="1:6" x14ac:dyDescent="0.25">
      <c r="A18" s="50" t="s">
        <v>14</v>
      </c>
      <c r="B18" s="78" t="s">
        <v>17</v>
      </c>
      <c r="C18" s="74">
        <v>-954675</v>
      </c>
      <c r="D18" s="51">
        <v>-120313.12000000104</v>
      </c>
      <c r="E18" s="53">
        <f t="shared" si="0"/>
        <v>-1074988.120000001</v>
      </c>
      <c r="F18" s="55">
        <f t="shared" si="1"/>
        <v>127541.44165402393</v>
      </c>
    </row>
    <row r="19" spans="1:6" x14ac:dyDescent="0.25">
      <c r="A19" s="50" t="s">
        <v>14</v>
      </c>
      <c r="B19" s="78" t="s">
        <v>18</v>
      </c>
      <c r="C19" s="74">
        <v>-1961502</v>
      </c>
      <c r="D19" s="51">
        <v>-242438.1799999997</v>
      </c>
      <c r="E19" s="53">
        <f t="shared" si="0"/>
        <v>-2203940.1799999997</v>
      </c>
      <c r="F19" s="55">
        <f t="shared" si="1"/>
        <v>261485.408672636</v>
      </c>
    </row>
    <row r="20" spans="1:6" x14ac:dyDescent="0.25">
      <c r="A20" s="50" t="s">
        <v>14</v>
      </c>
      <c r="B20" s="78" t="s">
        <v>19</v>
      </c>
      <c r="C20" s="74">
        <v>-2267610</v>
      </c>
      <c r="D20" s="51">
        <v>-575646.03000000119</v>
      </c>
      <c r="E20" s="53">
        <f t="shared" si="0"/>
        <v>-2843256.0300000012</v>
      </c>
      <c r="F20" s="55">
        <f t="shared" si="1"/>
        <v>337336.72615628206</v>
      </c>
    </row>
    <row r="21" spans="1:6" x14ac:dyDescent="0.25">
      <c r="A21" s="50" t="s">
        <v>20</v>
      </c>
      <c r="B21" s="78" t="s">
        <v>21</v>
      </c>
      <c r="C21" s="74">
        <v>-2932056</v>
      </c>
      <c r="D21" s="51">
        <v>-766832.52000000328</v>
      </c>
      <c r="E21" s="53">
        <f t="shared" si="0"/>
        <v>-3698888.5200000033</v>
      </c>
      <c r="F21" s="55">
        <f t="shared" si="1"/>
        <v>438852.82598129445</v>
      </c>
    </row>
    <row r="22" spans="1:6" x14ac:dyDescent="0.25">
      <c r="A22" s="50" t="s">
        <v>20</v>
      </c>
      <c r="B22" s="78" t="s">
        <v>22</v>
      </c>
      <c r="C22" s="74">
        <v>-1122222</v>
      </c>
      <c r="D22" s="51">
        <v>-107441.87999999896</v>
      </c>
      <c r="E22" s="53">
        <f t="shared" si="0"/>
        <v>-1229663.879999999</v>
      </c>
      <c r="F22" s="55">
        <f t="shared" si="1"/>
        <v>145892.87182548622</v>
      </c>
    </row>
    <row r="23" spans="1:6" x14ac:dyDescent="0.25">
      <c r="A23" s="50" t="s">
        <v>20</v>
      </c>
      <c r="B23" s="78" t="s">
        <v>23</v>
      </c>
      <c r="C23" s="74">
        <v>-1069382</v>
      </c>
      <c r="D23" s="51">
        <v>-215404.21999999881</v>
      </c>
      <c r="E23" s="53">
        <f t="shared" si="0"/>
        <v>-1284786.2199999988</v>
      </c>
      <c r="F23" s="55">
        <f t="shared" si="1"/>
        <v>152432.83499358452</v>
      </c>
    </row>
    <row r="24" spans="1:6" x14ac:dyDescent="0.25">
      <c r="A24" s="50" t="s">
        <v>20</v>
      </c>
      <c r="B24" s="78" t="s">
        <v>24</v>
      </c>
      <c r="C24" s="74">
        <v>-1807047</v>
      </c>
      <c r="D24" s="51">
        <v>-148057.15000000224</v>
      </c>
      <c r="E24" s="53">
        <f t="shared" si="0"/>
        <v>-1955104.1500000022</v>
      </c>
      <c r="F24" s="55">
        <f t="shared" si="1"/>
        <v>231962.37915146921</v>
      </c>
    </row>
    <row r="25" spans="1:6" x14ac:dyDescent="0.25">
      <c r="A25" s="50" t="s">
        <v>20</v>
      </c>
      <c r="B25" s="78" t="s">
        <v>25</v>
      </c>
      <c r="C25" s="74">
        <v>-1530019</v>
      </c>
      <c r="D25" s="51">
        <v>-152209.37999999896</v>
      </c>
      <c r="E25" s="53">
        <f t="shared" si="0"/>
        <v>-1682228.379999999</v>
      </c>
      <c r="F25" s="55">
        <f t="shared" si="1"/>
        <v>199587.16639260427</v>
      </c>
    </row>
    <row r="26" spans="1:6" x14ac:dyDescent="0.25">
      <c r="A26" s="50" t="s">
        <v>20</v>
      </c>
      <c r="B26" s="78" t="s">
        <v>26</v>
      </c>
      <c r="C26" s="74">
        <v>-898172</v>
      </c>
      <c r="D26" s="51">
        <v>-64857.710000000894</v>
      </c>
      <c r="E26" s="53">
        <f t="shared" si="0"/>
        <v>-963029.71000000089</v>
      </c>
      <c r="F26" s="55">
        <f t="shared" si="1"/>
        <v>114258.19065708054</v>
      </c>
    </row>
    <row r="27" spans="1:6" x14ac:dyDescent="0.25">
      <c r="A27" s="50" t="s">
        <v>20</v>
      </c>
      <c r="B27" s="78" t="s">
        <v>27</v>
      </c>
      <c r="C27" s="74">
        <v>-1003293</v>
      </c>
      <c r="D27" s="51">
        <v>-271867.72000000067</v>
      </c>
      <c r="E27" s="53">
        <f t="shared" si="0"/>
        <v>-1275160.7200000007</v>
      </c>
      <c r="F27" s="55">
        <f t="shared" si="1"/>
        <v>151290.8222366058</v>
      </c>
    </row>
    <row r="28" spans="1:6" x14ac:dyDescent="0.25">
      <c r="A28" s="50" t="s">
        <v>20</v>
      </c>
      <c r="B28" s="78" t="s">
        <v>28</v>
      </c>
      <c r="C28" s="74">
        <v>2376497</v>
      </c>
      <c r="D28" s="51">
        <v>-349620.66999999806</v>
      </c>
      <c r="E28" s="53">
        <f t="shared" si="0"/>
        <v>-349620.66999999806</v>
      </c>
      <c r="F28" s="55">
        <f t="shared" si="1"/>
        <v>41480.574021455664</v>
      </c>
    </row>
    <row r="29" spans="1:6" x14ac:dyDescent="0.25">
      <c r="A29" s="50" t="s">
        <v>20</v>
      </c>
      <c r="B29" s="78" t="s">
        <v>29</v>
      </c>
      <c r="C29" s="74">
        <v>-694924</v>
      </c>
      <c r="D29" s="51">
        <v>-187804.18000000156</v>
      </c>
      <c r="E29" s="53">
        <f t="shared" si="0"/>
        <v>-882728.18000000156</v>
      </c>
      <c r="F29" s="55">
        <f t="shared" si="1"/>
        <v>104730.8547612906</v>
      </c>
    </row>
    <row r="30" spans="1:6" x14ac:dyDescent="0.25">
      <c r="A30" s="50" t="s">
        <v>30</v>
      </c>
      <c r="B30" s="78" t="s">
        <v>32</v>
      </c>
      <c r="C30" s="74">
        <v>-1130655</v>
      </c>
      <c r="D30" s="51">
        <v>-453987.01999999955</v>
      </c>
      <c r="E30" s="53">
        <f t="shared" si="0"/>
        <v>-1584642.0199999996</v>
      </c>
      <c r="F30" s="55">
        <f t="shared" si="1"/>
        <v>188009.08026438876</v>
      </c>
    </row>
    <row r="31" spans="1:6" x14ac:dyDescent="0.25">
      <c r="A31" s="50" t="s">
        <v>30</v>
      </c>
      <c r="B31" s="78" t="s">
        <v>33</v>
      </c>
      <c r="C31" s="74">
        <v>-1679693</v>
      </c>
      <c r="D31" s="51">
        <v>-612657.21999999881</v>
      </c>
      <c r="E31" s="53">
        <f t="shared" si="0"/>
        <v>-2292350.2199999988</v>
      </c>
      <c r="F31" s="55">
        <f t="shared" si="1"/>
        <v>271974.77478608646</v>
      </c>
    </row>
    <row r="32" spans="1:6" x14ac:dyDescent="0.25">
      <c r="A32" s="50" t="s">
        <v>30</v>
      </c>
      <c r="B32" s="78" t="s">
        <v>34</v>
      </c>
      <c r="C32" s="74">
        <v>-604127</v>
      </c>
      <c r="D32" s="51">
        <v>-109695.58000000101</v>
      </c>
      <c r="E32" s="53">
        <f t="shared" si="0"/>
        <v>-713822.58000000101</v>
      </c>
      <c r="F32" s="55">
        <f t="shared" si="1"/>
        <v>84691.132157251064</v>
      </c>
    </row>
    <row r="33" spans="1:6" x14ac:dyDescent="0.25">
      <c r="A33" s="50" t="s">
        <v>30</v>
      </c>
      <c r="B33" s="78" t="s">
        <v>35</v>
      </c>
      <c r="C33" s="74">
        <v>-1403631</v>
      </c>
      <c r="D33" s="51">
        <v>-183045.68999999948</v>
      </c>
      <c r="E33" s="53">
        <f t="shared" si="0"/>
        <v>-1586676.6899999995</v>
      </c>
      <c r="F33" s="55">
        <f t="shared" si="1"/>
        <v>188250.4826950409</v>
      </c>
    </row>
    <row r="34" spans="1:6" x14ac:dyDescent="0.25">
      <c r="A34" s="50" t="s">
        <v>36</v>
      </c>
      <c r="B34" s="78" t="s">
        <v>37</v>
      </c>
      <c r="C34" s="74">
        <v>-3034688</v>
      </c>
      <c r="D34" s="51">
        <v>-559666.87999999896</v>
      </c>
      <c r="E34" s="53">
        <f t="shared" si="0"/>
        <v>-3594354.879999999</v>
      </c>
      <c r="F34" s="55">
        <f t="shared" si="1"/>
        <v>426450.48320289864</v>
      </c>
    </row>
    <row r="35" spans="1:6" x14ac:dyDescent="0.25">
      <c r="A35" s="50" t="s">
        <v>36</v>
      </c>
      <c r="B35" s="78" t="s">
        <v>38</v>
      </c>
      <c r="C35" s="74">
        <v>-627723</v>
      </c>
      <c r="D35" s="51">
        <v>-11183.179999999702</v>
      </c>
      <c r="E35" s="53">
        <f t="shared" si="0"/>
        <v>-638906.1799999997</v>
      </c>
      <c r="F35" s="55">
        <f t="shared" si="1"/>
        <v>75802.712386128682</v>
      </c>
    </row>
    <row r="36" spans="1:6" x14ac:dyDescent="0.25">
      <c r="A36" s="50" t="s">
        <v>36</v>
      </c>
      <c r="B36" s="78" t="s">
        <v>39</v>
      </c>
      <c r="C36" s="74">
        <v>-645501</v>
      </c>
      <c r="D36" s="51">
        <v>-152934.00000000093</v>
      </c>
      <c r="E36" s="53">
        <f t="shared" si="0"/>
        <v>-798435.00000000093</v>
      </c>
      <c r="F36" s="55">
        <f t="shared" si="1"/>
        <v>94729.931496387711</v>
      </c>
    </row>
    <row r="37" spans="1:6" x14ac:dyDescent="0.25">
      <c r="A37" s="50" t="s">
        <v>36</v>
      </c>
      <c r="B37" s="78" t="s">
        <v>40</v>
      </c>
      <c r="C37" s="74">
        <v>-650861</v>
      </c>
      <c r="D37" s="51">
        <v>-88117.689999999478</v>
      </c>
      <c r="E37" s="53">
        <f t="shared" ref="E37:E68" si="2">IF(AND(C37&lt;0,D37&lt;0)=TRUE,C37+D37,IF(C37&lt;0,C37,IF(D37&lt;0,D37,0)))</f>
        <v>-738978.68999999948</v>
      </c>
      <c r="F37" s="55">
        <f t="shared" ref="F37:F68" si="3">$F$2/$E$104*E37</f>
        <v>87675.766569589512</v>
      </c>
    </row>
    <row r="38" spans="1:6" x14ac:dyDescent="0.25">
      <c r="A38" s="50" t="s">
        <v>41</v>
      </c>
      <c r="B38" s="78" t="s">
        <v>42</v>
      </c>
      <c r="C38" s="74">
        <v>-4166504</v>
      </c>
      <c r="D38" s="51">
        <v>-1833032.5399999917</v>
      </c>
      <c r="E38" s="53">
        <f t="shared" si="2"/>
        <v>-5999536.5399999917</v>
      </c>
      <c r="F38" s="55">
        <f t="shared" si="3"/>
        <v>711812.08920484886</v>
      </c>
    </row>
    <row r="39" spans="1:6" x14ac:dyDescent="0.25">
      <c r="A39" s="50" t="s">
        <v>41</v>
      </c>
      <c r="B39" s="78" t="s">
        <v>43</v>
      </c>
      <c r="C39" s="74">
        <v>-2203875</v>
      </c>
      <c r="D39" s="51">
        <v>-79411.379999987781</v>
      </c>
      <c r="E39" s="53">
        <f t="shared" si="2"/>
        <v>-2283286.3799999878</v>
      </c>
      <c r="F39" s="55">
        <f t="shared" si="3"/>
        <v>270899.39990610839</v>
      </c>
    </row>
    <row r="40" spans="1:6" x14ac:dyDescent="0.25">
      <c r="A40" s="50" t="s">
        <v>41</v>
      </c>
      <c r="B40" s="78" t="s">
        <v>44</v>
      </c>
      <c r="C40" s="74">
        <v>-3654103</v>
      </c>
      <c r="D40" s="51">
        <v>-157236.99000000209</v>
      </c>
      <c r="E40" s="53">
        <f t="shared" si="2"/>
        <v>-3811339.9900000021</v>
      </c>
      <c r="F40" s="55">
        <f t="shared" si="3"/>
        <v>452194.57584166876</v>
      </c>
    </row>
    <row r="41" spans="1:6" x14ac:dyDescent="0.25">
      <c r="A41" s="50" t="s">
        <v>41</v>
      </c>
      <c r="B41" s="78" t="s">
        <v>45</v>
      </c>
      <c r="C41" s="74">
        <v>-1286835</v>
      </c>
      <c r="D41" s="51">
        <v>-280303.1400000006</v>
      </c>
      <c r="E41" s="53">
        <f t="shared" si="2"/>
        <v>-1567138.1400000006</v>
      </c>
      <c r="F41" s="55">
        <f t="shared" si="3"/>
        <v>185932.34095145672</v>
      </c>
    </row>
    <row r="42" spans="1:6" x14ac:dyDescent="0.25">
      <c r="A42" s="50" t="s">
        <v>41</v>
      </c>
      <c r="B42" s="78" t="s">
        <v>46</v>
      </c>
      <c r="C42" s="74">
        <v>-995120</v>
      </c>
      <c r="D42" s="51">
        <v>-111110.13999999873</v>
      </c>
      <c r="E42" s="53">
        <f t="shared" si="2"/>
        <v>-1106230.1399999987</v>
      </c>
      <c r="F42" s="55">
        <f t="shared" si="3"/>
        <v>131248.13589263891</v>
      </c>
    </row>
    <row r="43" spans="1:6" x14ac:dyDescent="0.25">
      <c r="A43" s="50" t="s">
        <v>41</v>
      </c>
      <c r="B43" s="78" t="s">
        <v>47</v>
      </c>
      <c r="C43" s="74">
        <v>-987331</v>
      </c>
      <c r="D43" s="51">
        <v>-64316.939999999478</v>
      </c>
      <c r="E43" s="53">
        <f t="shared" si="2"/>
        <v>-1051647.9399999995</v>
      </c>
      <c r="F43" s="55">
        <f t="shared" si="3"/>
        <v>124772.25737162962</v>
      </c>
    </row>
    <row r="44" spans="1:6" x14ac:dyDescent="0.25">
      <c r="A44" s="50" t="s">
        <v>41</v>
      </c>
      <c r="B44" s="78" t="s">
        <v>48</v>
      </c>
      <c r="C44" s="74">
        <v>-854579</v>
      </c>
      <c r="D44" s="51">
        <v>-83985.280000000261</v>
      </c>
      <c r="E44" s="53">
        <f t="shared" si="2"/>
        <v>-938564.28000000026</v>
      </c>
      <c r="F44" s="55">
        <f t="shared" si="3"/>
        <v>111355.5016367724</v>
      </c>
    </row>
    <row r="45" spans="1:6" x14ac:dyDescent="0.25">
      <c r="A45" s="50" t="s">
        <v>41</v>
      </c>
      <c r="B45" s="78" t="s">
        <v>49</v>
      </c>
      <c r="C45" s="74">
        <v>-1365792</v>
      </c>
      <c r="D45" s="51">
        <v>-175042.81999999844</v>
      </c>
      <c r="E45" s="53">
        <f t="shared" si="2"/>
        <v>-1540834.8199999984</v>
      </c>
      <c r="F45" s="55">
        <f t="shared" si="3"/>
        <v>182811.59636770503</v>
      </c>
    </row>
    <row r="46" spans="1:6" x14ac:dyDescent="0.25">
      <c r="A46" s="50" t="s">
        <v>41</v>
      </c>
      <c r="B46" s="78" t="s">
        <v>50</v>
      </c>
      <c r="C46" s="74">
        <v>-2260891</v>
      </c>
      <c r="D46" s="51">
        <v>-545404.83999999985</v>
      </c>
      <c r="E46" s="53">
        <f t="shared" si="2"/>
        <v>-2806295.84</v>
      </c>
      <c r="F46" s="55">
        <f t="shared" si="3"/>
        <v>332951.60242448974</v>
      </c>
    </row>
    <row r="47" spans="1:6" x14ac:dyDescent="0.25">
      <c r="A47" s="50" t="s">
        <v>41</v>
      </c>
      <c r="B47" s="78" t="s">
        <v>51</v>
      </c>
      <c r="C47" s="74">
        <v>-1269128</v>
      </c>
      <c r="D47" s="51">
        <v>-347416.72999999858</v>
      </c>
      <c r="E47" s="53">
        <f t="shared" si="2"/>
        <v>-1616544.7299999986</v>
      </c>
      <c r="F47" s="55">
        <f t="shared" si="3"/>
        <v>191794.16174609863</v>
      </c>
    </row>
    <row r="48" spans="1:6" x14ac:dyDescent="0.25">
      <c r="A48" s="50" t="s">
        <v>41</v>
      </c>
      <c r="B48" s="78" t="s">
        <v>52</v>
      </c>
      <c r="C48" s="74">
        <v>-553995</v>
      </c>
      <c r="D48" s="51">
        <v>-2158.160000000149</v>
      </c>
      <c r="E48" s="53">
        <f t="shared" si="2"/>
        <v>-556153.16000000015</v>
      </c>
      <c r="F48" s="55">
        <f t="shared" si="3"/>
        <v>65984.520653903586</v>
      </c>
    </row>
    <row r="49" spans="1:6" x14ac:dyDescent="0.25">
      <c r="A49" s="50" t="s">
        <v>41</v>
      </c>
      <c r="B49" s="78" t="s">
        <v>53</v>
      </c>
      <c r="C49" s="74">
        <v>-2356108</v>
      </c>
      <c r="D49" s="51">
        <v>-525571.40000000224</v>
      </c>
      <c r="E49" s="53">
        <f t="shared" si="2"/>
        <v>-2881679.4000000022</v>
      </c>
      <c r="F49" s="55">
        <f t="shared" si="3"/>
        <v>341895.44816616445</v>
      </c>
    </row>
    <row r="50" spans="1:6" x14ac:dyDescent="0.25">
      <c r="A50" s="50" t="s">
        <v>54</v>
      </c>
      <c r="B50" s="78" t="s">
        <v>55</v>
      </c>
      <c r="C50" s="74">
        <v>-1601035</v>
      </c>
      <c r="D50" s="51">
        <v>-239503.99999999627</v>
      </c>
      <c r="E50" s="53">
        <f t="shared" si="2"/>
        <v>-1840538.9999999963</v>
      </c>
      <c r="F50" s="55">
        <f t="shared" si="3"/>
        <v>218369.85275749359</v>
      </c>
    </row>
    <row r="51" spans="1:6" x14ac:dyDescent="0.25">
      <c r="A51" s="50" t="s">
        <v>54</v>
      </c>
      <c r="B51" s="78" t="s">
        <v>56</v>
      </c>
      <c r="C51" s="74">
        <v>-602043</v>
      </c>
      <c r="D51" s="51">
        <v>-1531.0499999998137</v>
      </c>
      <c r="E51" s="53">
        <f t="shared" si="2"/>
        <v>-603574.04999999981</v>
      </c>
      <c r="F51" s="55">
        <f t="shared" si="3"/>
        <v>71610.749039680377</v>
      </c>
    </row>
    <row r="52" spans="1:6" x14ac:dyDescent="0.25">
      <c r="A52" s="50" t="s">
        <v>54</v>
      </c>
      <c r="B52" s="78" t="s">
        <v>57</v>
      </c>
      <c r="C52" s="74">
        <v>-618776</v>
      </c>
      <c r="D52" s="51">
        <v>-58438.61999999918</v>
      </c>
      <c r="E52" s="53">
        <f t="shared" si="2"/>
        <v>-677214.61999999918</v>
      </c>
      <c r="F52" s="55">
        <f t="shared" si="3"/>
        <v>80347.798582166462</v>
      </c>
    </row>
    <row r="53" spans="1:6" x14ac:dyDescent="0.25">
      <c r="A53" s="50" t="s">
        <v>54</v>
      </c>
      <c r="B53" s="78" t="s">
        <v>58</v>
      </c>
      <c r="C53" s="74">
        <v>-785829</v>
      </c>
      <c r="D53" s="51">
        <v>-140932.82000000216</v>
      </c>
      <c r="E53" s="53">
        <f t="shared" si="2"/>
        <v>-926761.82000000216</v>
      </c>
      <c r="F53" s="55">
        <f t="shared" si="3"/>
        <v>109955.20452142967</v>
      </c>
    </row>
    <row r="54" spans="1:6" x14ac:dyDescent="0.25">
      <c r="A54" s="50" t="s">
        <v>54</v>
      </c>
      <c r="B54" s="78" t="s">
        <v>59</v>
      </c>
      <c r="C54" s="74">
        <v>-1099625</v>
      </c>
      <c r="D54" s="51">
        <v>-201064.86000000127</v>
      </c>
      <c r="E54" s="53">
        <f t="shared" si="2"/>
        <v>-1300689.8600000013</v>
      </c>
      <c r="F54" s="55">
        <f t="shared" si="3"/>
        <v>154319.71461151639</v>
      </c>
    </row>
    <row r="55" spans="1:6" x14ac:dyDescent="0.25">
      <c r="A55" s="50" t="s">
        <v>111</v>
      </c>
      <c r="B55" s="78" t="s">
        <v>60</v>
      </c>
      <c r="C55" s="74">
        <v>-625231</v>
      </c>
      <c r="D55" s="51">
        <v>4288.7900000009686</v>
      </c>
      <c r="E55" s="53">
        <f t="shared" si="2"/>
        <v>-625231</v>
      </c>
      <c r="F55" s="55">
        <f t="shared" si="3"/>
        <v>74180.227318965117</v>
      </c>
    </row>
    <row r="56" spans="1:6" x14ac:dyDescent="0.25">
      <c r="A56" s="50" t="s">
        <v>111</v>
      </c>
      <c r="B56" s="78" t="s">
        <v>61</v>
      </c>
      <c r="C56" s="74">
        <v>-54682</v>
      </c>
      <c r="D56" s="51">
        <v>9914.0500000002794</v>
      </c>
      <c r="E56" s="53">
        <f t="shared" si="2"/>
        <v>-54682</v>
      </c>
      <c r="F56" s="55">
        <f t="shared" si="3"/>
        <v>6487.7192433766895</v>
      </c>
    </row>
    <row r="57" spans="1:6" x14ac:dyDescent="0.25">
      <c r="A57" s="50" t="s">
        <v>112</v>
      </c>
      <c r="B57" s="78" t="s">
        <v>62</v>
      </c>
      <c r="C57" s="74">
        <v>-2030518</v>
      </c>
      <c r="D57" s="51">
        <v>-3034000.4900000095</v>
      </c>
      <c r="E57" s="53">
        <f t="shared" si="2"/>
        <v>-5064518.4900000095</v>
      </c>
      <c r="F57" s="55">
        <f t="shared" si="3"/>
        <v>600877.32829834521</v>
      </c>
    </row>
    <row r="58" spans="1:6" x14ac:dyDescent="0.25">
      <c r="A58" s="50" t="s">
        <v>112</v>
      </c>
      <c r="B58" s="78" t="s">
        <v>63</v>
      </c>
      <c r="C58" s="74">
        <v>-1628173</v>
      </c>
      <c r="D58" s="51">
        <v>-270869.22999999858</v>
      </c>
      <c r="E58" s="53">
        <f t="shared" si="2"/>
        <v>-1899042.2299999986</v>
      </c>
      <c r="F58" s="55">
        <f t="shared" si="3"/>
        <v>225310.93997212924</v>
      </c>
    </row>
    <row r="59" spans="1:6" x14ac:dyDescent="0.25">
      <c r="A59" s="50" t="s">
        <v>112</v>
      </c>
      <c r="B59" s="78" t="s">
        <v>64</v>
      </c>
      <c r="C59" s="74">
        <v>-933927</v>
      </c>
      <c r="D59" s="51">
        <v>-55758.149999999441</v>
      </c>
      <c r="E59" s="53">
        <f t="shared" si="2"/>
        <v>-989685.14999999944</v>
      </c>
      <c r="F59" s="55">
        <f t="shared" si="3"/>
        <v>117420.71234664317</v>
      </c>
    </row>
    <row r="60" spans="1:6" x14ac:dyDescent="0.25">
      <c r="A60" s="50" t="s">
        <v>112</v>
      </c>
      <c r="B60" s="78" t="s">
        <v>65</v>
      </c>
      <c r="C60" s="74">
        <v>-655509</v>
      </c>
      <c r="D60" s="51">
        <v>-66049.849999999627</v>
      </c>
      <c r="E60" s="53">
        <f t="shared" si="2"/>
        <v>-721558.84999999963</v>
      </c>
      <c r="F60" s="55">
        <f t="shared" si="3"/>
        <v>85608.998141504548</v>
      </c>
    </row>
    <row r="61" spans="1:6" x14ac:dyDescent="0.25">
      <c r="A61" s="50" t="s">
        <v>112</v>
      </c>
      <c r="B61" s="78" t="s">
        <v>66</v>
      </c>
      <c r="C61" s="74">
        <v>-1781578</v>
      </c>
      <c r="D61" s="51">
        <v>-195429.67000000179</v>
      </c>
      <c r="E61" s="53">
        <f t="shared" si="2"/>
        <v>-1977007.6700000018</v>
      </c>
      <c r="F61" s="55">
        <f t="shared" si="3"/>
        <v>234561.11160824992</v>
      </c>
    </row>
    <row r="62" spans="1:6" x14ac:dyDescent="0.25">
      <c r="A62" s="50" t="s">
        <v>112</v>
      </c>
      <c r="B62" s="78" t="s">
        <v>67</v>
      </c>
      <c r="C62" s="74">
        <v>-1159236</v>
      </c>
      <c r="D62" s="51">
        <v>-75649.010000001639</v>
      </c>
      <c r="E62" s="53">
        <f t="shared" si="2"/>
        <v>-1234885.0100000016</v>
      </c>
      <c r="F62" s="55">
        <f t="shared" si="3"/>
        <v>146512.3302500718</v>
      </c>
    </row>
    <row r="63" spans="1:6" x14ac:dyDescent="0.25">
      <c r="A63" s="50" t="s">
        <v>112</v>
      </c>
      <c r="B63" s="78" t="s">
        <v>68</v>
      </c>
      <c r="C63" s="74">
        <v>-326420</v>
      </c>
      <c r="D63" s="51">
        <v>-20019.799999999814</v>
      </c>
      <c r="E63" s="53">
        <f t="shared" si="2"/>
        <v>-346439.79999999981</v>
      </c>
      <c r="F63" s="55">
        <f t="shared" si="3"/>
        <v>41103.181250348753</v>
      </c>
    </row>
    <row r="64" spans="1:6" x14ac:dyDescent="0.25">
      <c r="A64" s="50" t="s">
        <v>112</v>
      </c>
      <c r="B64" s="78" t="s">
        <v>69</v>
      </c>
      <c r="C64" s="74">
        <v>-629468</v>
      </c>
      <c r="D64" s="51">
        <v>-44001.009999999776</v>
      </c>
      <c r="E64" s="53">
        <f t="shared" si="2"/>
        <v>-673469.00999999978</v>
      </c>
      <c r="F64" s="55">
        <f t="shared" si="3"/>
        <v>79903.402508958097</v>
      </c>
    </row>
    <row r="65" spans="1:6" x14ac:dyDescent="0.25">
      <c r="A65" s="50" t="s">
        <v>70</v>
      </c>
      <c r="B65" s="78" t="s">
        <v>71</v>
      </c>
      <c r="C65" s="74">
        <v>-3801464</v>
      </c>
      <c r="D65" s="51">
        <v>-748343.13000000268</v>
      </c>
      <c r="E65" s="53">
        <f t="shared" si="2"/>
        <v>-4549807.1300000027</v>
      </c>
      <c r="F65" s="55">
        <f t="shared" si="3"/>
        <v>539809.64981078752</v>
      </c>
    </row>
    <row r="66" spans="1:6" x14ac:dyDescent="0.25">
      <c r="A66" s="50" t="s">
        <v>70</v>
      </c>
      <c r="B66" s="78" t="s">
        <v>72</v>
      </c>
      <c r="C66" s="74">
        <v>-1177761</v>
      </c>
      <c r="D66" s="51">
        <v>-70153.800000000745</v>
      </c>
      <c r="E66" s="53">
        <f t="shared" si="2"/>
        <v>-1247914.8000000007</v>
      </c>
      <c r="F66" s="55">
        <f t="shared" si="3"/>
        <v>148058.24333518484</v>
      </c>
    </row>
    <row r="67" spans="1:6" x14ac:dyDescent="0.25">
      <c r="A67" s="50" t="s">
        <v>70</v>
      </c>
      <c r="B67" s="78" t="s">
        <v>73</v>
      </c>
      <c r="C67" s="74">
        <v>-998227</v>
      </c>
      <c r="D67" s="51">
        <v>-195348.88000000082</v>
      </c>
      <c r="E67" s="53">
        <f t="shared" si="2"/>
        <v>-1193575.8800000008</v>
      </c>
      <c r="F67" s="55">
        <f t="shared" si="3"/>
        <v>141611.22865122475</v>
      </c>
    </row>
    <row r="68" spans="1:6" x14ac:dyDescent="0.25">
      <c r="A68" s="50" t="s">
        <v>70</v>
      </c>
      <c r="B68" s="78" t="s">
        <v>74</v>
      </c>
      <c r="C68" s="74">
        <v>-1976981</v>
      </c>
      <c r="D68" s="51">
        <v>-383533.78999999538</v>
      </c>
      <c r="E68" s="53">
        <f t="shared" si="2"/>
        <v>-2360514.7899999954</v>
      </c>
      <c r="F68" s="55">
        <f t="shared" si="3"/>
        <v>280062.12697703548</v>
      </c>
    </row>
    <row r="69" spans="1:6" x14ac:dyDescent="0.25">
      <c r="A69" s="50" t="s">
        <v>70</v>
      </c>
      <c r="B69" s="78" t="s">
        <v>75</v>
      </c>
      <c r="C69" s="74">
        <v>-2260895</v>
      </c>
      <c r="D69" s="51">
        <v>-363264.06000000238</v>
      </c>
      <c r="E69" s="53">
        <f t="shared" ref="E69:E100" si="4">IF(AND(C69&lt;0,D69&lt;0)=TRUE,C69+D69,IF(C69&lt;0,C69,IF(D69&lt;0,D69,0)))</f>
        <v>-2624159.0600000024</v>
      </c>
      <c r="F69" s="55">
        <f t="shared" ref="F69:F100" si="5">$F$2/$E$104*E69</f>
        <v>311342.07291692513</v>
      </c>
    </row>
    <row r="70" spans="1:6" x14ac:dyDescent="0.25">
      <c r="A70" s="50" t="s">
        <v>70</v>
      </c>
      <c r="B70" s="78" t="s">
        <v>76</v>
      </c>
      <c r="C70" s="74">
        <v>-1725535</v>
      </c>
      <c r="D70" s="51">
        <v>-523966.89999999851</v>
      </c>
      <c r="E70" s="53">
        <f t="shared" si="4"/>
        <v>-2249501.8999999985</v>
      </c>
      <c r="F70" s="55">
        <f t="shared" si="5"/>
        <v>266891.05673973914</v>
      </c>
    </row>
    <row r="71" spans="1:6" x14ac:dyDescent="0.25">
      <c r="A71" s="50" t="s">
        <v>77</v>
      </c>
      <c r="B71" s="78" t="s">
        <v>78</v>
      </c>
      <c r="C71" s="74">
        <v>-1058072</v>
      </c>
      <c r="D71" s="51">
        <v>-499224.71999999881</v>
      </c>
      <c r="E71" s="53">
        <f t="shared" si="4"/>
        <v>-1557296.7199999988</v>
      </c>
      <c r="F71" s="55">
        <f t="shared" si="5"/>
        <v>184764.71047129572</v>
      </c>
    </row>
    <row r="72" spans="1:6" x14ac:dyDescent="0.25">
      <c r="A72" s="50" t="s">
        <v>77</v>
      </c>
      <c r="B72" s="78" t="s">
        <v>134</v>
      </c>
      <c r="C72" s="74">
        <v>-1259310</v>
      </c>
      <c r="D72" s="51">
        <v>-187726.00999999791</v>
      </c>
      <c r="E72" s="53">
        <f t="shared" si="4"/>
        <v>-1447036.0099999979</v>
      </c>
      <c r="F72" s="55">
        <f t="shared" si="5"/>
        <v>171682.8822635604</v>
      </c>
    </row>
    <row r="73" spans="1:6" x14ac:dyDescent="0.25">
      <c r="A73" s="50" t="s">
        <v>77</v>
      </c>
      <c r="B73" s="78" t="s">
        <v>80</v>
      </c>
      <c r="C73" s="74">
        <v>-621579</v>
      </c>
      <c r="D73" s="51">
        <v>-84109.949999999255</v>
      </c>
      <c r="E73" s="53">
        <f t="shared" si="4"/>
        <v>-705688.94999999925</v>
      </c>
      <c r="F73" s="55">
        <f t="shared" si="5"/>
        <v>83726.12158943135</v>
      </c>
    </row>
    <row r="74" spans="1:6" x14ac:dyDescent="0.25">
      <c r="A74" s="50" t="s">
        <v>77</v>
      </c>
      <c r="B74" s="78" t="s">
        <v>81</v>
      </c>
      <c r="C74" s="74">
        <v>-740009</v>
      </c>
      <c r="D74" s="51">
        <v>-112250.39999999991</v>
      </c>
      <c r="E74" s="53">
        <f t="shared" si="4"/>
        <v>-852259.39999999991</v>
      </c>
      <c r="F74" s="55">
        <f t="shared" si="5"/>
        <v>101115.90120567409</v>
      </c>
    </row>
    <row r="75" spans="1:6" x14ac:dyDescent="0.25">
      <c r="A75" s="50" t="s">
        <v>77</v>
      </c>
      <c r="B75" s="78" t="s">
        <v>136</v>
      </c>
      <c r="C75" s="74">
        <v>-1163298</v>
      </c>
      <c r="D75" s="51">
        <v>-85875.289999999106</v>
      </c>
      <c r="E75" s="53">
        <f t="shared" si="4"/>
        <v>-1249173.2899999991</v>
      </c>
      <c r="F75" s="55">
        <f t="shared" si="5"/>
        <v>148207.5562679705</v>
      </c>
    </row>
    <row r="76" spans="1:6" x14ac:dyDescent="0.25">
      <c r="A76" s="50" t="s">
        <v>82</v>
      </c>
      <c r="B76" s="78" t="s">
        <v>131</v>
      </c>
      <c r="C76" s="74">
        <v>-3059353</v>
      </c>
      <c r="D76" s="51">
        <v>-917201.86000000685</v>
      </c>
      <c r="E76" s="53">
        <f t="shared" si="4"/>
        <v>-3976554.8600000069</v>
      </c>
      <c r="F76" s="55">
        <f t="shared" si="5"/>
        <v>471796.41358335724</v>
      </c>
    </row>
    <row r="77" spans="1:6" x14ac:dyDescent="0.25">
      <c r="A77" s="50" t="s">
        <v>82</v>
      </c>
      <c r="B77" s="78" t="s">
        <v>133</v>
      </c>
      <c r="C77" s="74">
        <v>-1499544</v>
      </c>
      <c r="D77" s="51">
        <v>-464789.13000000268</v>
      </c>
      <c r="E77" s="53">
        <f t="shared" si="4"/>
        <v>-1964333.1300000027</v>
      </c>
      <c r="F77" s="55">
        <f t="shared" si="5"/>
        <v>233057.34698627301</v>
      </c>
    </row>
    <row r="78" spans="1:6" x14ac:dyDescent="0.25">
      <c r="A78" s="50" t="s">
        <v>82</v>
      </c>
      <c r="B78" s="78" t="s">
        <v>132</v>
      </c>
      <c r="C78" s="74">
        <v>-1729254</v>
      </c>
      <c r="D78" s="51">
        <v>-870081.75</v>
      </c>
      <c r="E78" s="53">
        <f t="shared" si="4"/>
        <v>-2599335.75</v>
      </c>
      <c r="F78" s="55">
        <f t="shared" si="5"/>
        <v>308396.92339841224</v>
      </c>
    </row>
    <row r="79" spans="1:6" x14ac:dyDescent="0.25">
      <c r="A79" s="50" t="s">
        <v>82</v>
      </c>
      <c r="B79" s="78" t="s">
        <v>83</v>
      </c>
      <c r="C79" s="74">
        <v>-951823</v>
      </c>
      <c r="D79" s="51">
        <v>-145465.70999999903</v>
      </c>
      <c r="E79" s="53">
        <f t="shared" si="4"/>
        <v>-1097288.709999999</v>
      </c>
      <c r="F79" s="55">
        <f t="shared" si="5"/>
        <v>130187.28428746163</v>
      </c>
    </row>
    <row r="80" spans="1:6" x14ac:dyDescent="0.25">
      <c r="A80" s="50" t="s">
        <v>82</v>
      </c>
      <c r="B80" s="78" t="s">
        <v>84</v>
      </c>
      <c r="C80" s="74">
        <v>-626806</v>
      </c>
      <c r="D80" s="51">
        <v>-71756.089999999851</v>
      </c>
      <c r="E80" s="53">
        <f t="shared" si="4"/>
        <v>-698562.08999999985</v>
      </c>
      <c r="F80" s="55">
        <f t="shared" si="5"/>
        <v>82880.558757661347</v>
      </c>
    </row>
    <row r="81" spans="1:6" x14ac:dyDescent="0.25">
      <c r="A81" s="50" t="s">
        <v>82</v>
      </c>
      <c r="B81" s="78" t="s">
        <v>85</v>
      </c>
      <c r="C81" s="74">
        <v>-490027</v>
      </c>
      <c r="D81" s="51">
        <v>-69377.830000000075</v>
      </c>
      <c r="E81" s="53">
        <f t="shared" si="4"/>
        <v>-559404.83000000007</v>
      </c>
      <c r="F81" s="55">
        <f t="shared" si="5"/>
        <v>66370.313456509743</v>
      </c>
    </row>
    <row r="82" spans="1:6" x14ac:dyDescent="0.25">
      <c r="A82" s="50" t="s">
        <v>82</v>
      </c>
      <c r="B82" s="78" t="s">
        <v>86</v>
      </c>
      <c r="C82" s="74">
        <v>-711334</v>
      </c>
      <c r="D82" s="51">
        <v>-158557.1099999994</v>
      </c>
      <c r="E82" s="53">
        <f t="shared" si="4"/>
        <v>-869891.1099999994</v>
      </c>
      <c r="F82" s="55">
        <f t="shared" si="5"/>
        <v>103207.80684666443</v>
      </c>
    </row>
    <row r="83" spans="1:6" x14ac:dyDescent="0.25">
      <c r="A83" s="50" t="s">
        <v>82</v>
      </c>
      <c r="B83" s="78" t="s">
        <v>87</v>
      </c>
      <c r="C83" s="74">
        <v>-425238</v>
      </c>
      <c r="D83" s="51">
        <v>-232025.29999999888</v>
      </c>
      <c r="E83" s="53">
        <f t="shared" si="4"/>
        <v>-657263.29999999888</v>
      </c>
      <c r="F83" s="55">
        <f t="shared" si="5"/>
        <v>77980.683943075579</v>
      </c>
    </row>
    <row r="84" spans="1:6" x14ac:dyDescent="0.25">
      <c r="A84" s="50" t="s">
        <v>82</v>
      </c>
      <c r="B84" s="78" t="s">
        <v>88</v>
      </c>
      <c r="C84" s="74">
        <v>-909438</v>
      </c>
      <c r="D84" s="51">
        <v>-163965.28999999911</v>
      </c>
      <c r="E84" s="53">
        <f t="shared" si="4"/>
        <v>-1073403.2899999991</v>
      </c>
      <c r="F84" s="55">
        <f t="shared" si="5"/>
        <v>127353.41027096381</v>
      </c>
    </row>
    <row r="85" spans="1:6" x14ac:dyDescent="0.25">
      <c r="A85" s="50" t="s">
        <v>89</v>
      </c>
      <c r="B85" s="78" t="s">
        <v>90</v>
      </c>
      <c r="C85" s="74">
        <v>-3621247</v>
      </c>
      <c r="D85" s="51">
        <v>-931173.28000000119</v>
      </c>
      <c r="E85" s="53">
        <f t="shared" si="4"/>
        <v>-4552420.2800000012</v>
      </c>
      <c r="F85" s="55">
        <f t="shared" si="5"/>
        <v>540119.68571914535</v>
      </c>
    </row>
    <row r="86" spans="1:6" x14ac:dyDescent="0.25">
      <c r="A86" s="50" t="s">
        <v>89</v>
      </c>
      <c r="B86" s="78" t="s">
        <v>91</v>
      </c>
      <c r="C86" s="74">
        <v>-900312</v>
      </c>
      <c r="D86" s="51">
        <v>-115041.18000000156</v>
      </c>
      <c r="E86" s="53">
        <f t="shared" si="4"/>
        <v>-1015353.1800000016</v>
      </c>
      <c r="F86" s="55">
        <f t="shared" si="5"/>
        <v>120466.08325792264</v>
      </c>
    </row>
    <row r="87" spans="1:6" x14ac:dyDescent="0.25">
      <c r="A87" s="50" t="s">
        <v>89</v>
      </c>
      <c r="B87" s="78" t="s">
        <v>92</v>
      </c>
      <c r="C87" s="74">
        <v>-702515</v>
      </c>
      <c r="D87" s="51">
        <v>-55160.450000000186</v>
      </c>
      <c r="E87" s="53">
        <f t="shared" si="4"/>
        <v>-757675.45000000019</v>
      </c>
      <c r="F87" s="55">
        <f t="shared" si="5"/>
        <v>89894.034548829484</v>
      </c>
    </row>
    <row r="88" spans="1:6" x14ac:dyDescent="0.25">
      <c r="A88" s="50" t="s">
        <v>89</v>
      </c>
      <c r="B88" s="78" t="s">
        <v>93</v>
      </c>
      <c r="C88" s="74">
        <v>-970927</v>
      </c>
      <c r="D88" s="51">
        <v>-217741.14000000246</v>
      </c>
      <c r="E88" s="53">
        <f t="shared" si="4"/>
        <v>-1188668.1400000025</v>
      </c>
      <c r="F88" s="55">
        <f t="shared" si="5"/>
        <v>141028.95223047424</v>
      </c>
    </row>
    <row r="89" spans="1:6" x14ac:dyDescent="0.25">
      <c r="A89" s="50" t="s">
        <v>89</v>
      </c>
      <c r="B89" s="78" t="s">
        <v>94</v>
      </c>
      <c r="C89" s="74">
        <v>-872009</v>
      </c>
      <c r="D89" s="51">
        <v>-219342.62999999896</v>
      </c>
      <c r="E89" s="53">
        <f t="shared" si="4"/>
        <v>-1091351.629999999</v>
      </c>
      <c r="F89" s="55">
        <f t="shared" si="5"/>
        <v>129482.8823240099</v>
      </c>
    </row>
    <row r="90" spans="1:6" x14ac:dyDescent="0.25">
      <c r="A90" s="50" t="s">
        <v>89</v>
      </c>
      <c r="B90" s="78" t="s">
        <v>95</v>
      </c>
      <c r="C90" s="74">
        <v>-550982</v>
      </c>
      <c r="D90" s="51">
        <v>-197089.93999999948</v>
      </c>
      <c r="E90" s="53">
        <f t="shared" si="4"/>
        <v>-748071.93999999948</v>
      </c>
      <c r="F90" s="55">
        <f t="shared" si="5"/>
        <v>88754.630784684705</v>
      </c>
    </row>
    <row r="91" spans="1:6" x14ac:dyDescent="0.25">
      <c r="A91" s="50" t="s">
        <v>89</v>
      </c>
      <c r="B91" s="78" t="s">
        <v>96</v>
      </c>
      <c r="C91" s="74">
        <v>-1084000</v>
      </c>
      <c r="D91" s="51">
        <v>-648630.28999999911</v>
      </c>
      <c r="E91" s="53">
        <f t="shared" si="4"/>
        <v>-1732630.2899999991</v>
      </c>
      <c r="F91" s="55">
        <f t="shared" si="5"/>
        <v>205567.07644362547</v>
      </c>
    </row>
    <row r="92" spans="1:6" x14ac:dyDescent="0.25">
      <c r="A92" s="50" t="s">
        <v>89</v>
      </c>
      <c r="B92" s="78" t="s">
        <v>97</v>
      </c>
      <c r="C92" s="74">
        <v>-763565</v>
      </c>
      <c r="D92" s="51">
        <v>-241276.26999999955</v>
      </c>
      <c r="E92" s="53">
        <f t="shared" si="4"/>
        <v>-1004841.2699999996</v>
      </c>
      <c r="F92" s="55">
        <f t="shared" si="5"/>
        <v>119218.90281844242</v>
      </c>
    </row>
    <row r="93" spans="1:6" x14ac:dyDescent="0.25">
      <c r="A93" s="50" t="s">
        <v>89</v>
      </c>
      <c r="B93" s="78" t="s">
        <v>98</v>
      </c>
      <c r="C93" s="74">
        <v>-256466</v>
      </c>
      <c r="D93" s="51">
        <v>-310022.41000000015</v>
      </c>
      <c r="E93" s="53">
        <f t="shared" si="4"/>
        <v>-566488.41000000015</v>
      </c>
      <c r="F93" s="55">
        <f t="shared" si="5"/>
        <v>67210.741353770252</v>
      </c>
    </row>
    <row r="94" spans="1:6" x14ac:dyDescent="0.25">
      <c r="A94" s="50" t="s">
        <v>89</v>
      </c>
      <c r="B94" s="78" t="s">
        <v>99</v>
      </c>
      <c r="C94" s="74">
        <v>-690637</v>
      </c>
      <c r="D94" s="51">
        <v>-281321.26999999955</v>
      </c>
      <c r="E94" s="53">
        <f t="shared" si="4"/>
        <v>-971958.26999999955</v>
      </c>
      <c r="F94" s="55">
        <f t="shared" si="5"/>
        <v>115317.51530737926</v>
      </c>
    </row>
    <row r="95" spans="1:6" x14ac:dyDescent="0.25">
      <c r="A95" s="50" t="s">
        <v>113</v>
      </c>
      <c r="B95" s="78" t="s">
        <v>100</v>
      </c>
      <c r="C95" s="74">
        <v>-2258077</v>
      </c>
      <c r="D95" s="51">
        <v>-125643.78000000119</v>
      </c>
      <c r="E95" s="53">
        <f t="shared" si="4"/>
        <v>-2383720.7800000012</v>
      </c>
      <c r="F95" s="55">
        <f t="shared" si="5"/>
        <v>282815.39035227132</v>
      </c>
    </row>
    <row r="96" spans="1:6" x14ac:dyDescent="0.25">
      <c r="A96" s="50" t="s">
        <v>113</v>
      </c>
      <c r="B96" s="78" t="s">
        <v>101</v>
      </c>
      <c r="C96" s="74">
        <v>-779452</v>
      </c>
      <c r="D96" s="51">
        <v>-101901.61000000127</v>
      </c>
      <c r="E96" s="53">
        <f t="shared" si="4"/>
        <v>-881353.61000000127</v>
      </c>
      <c r="F96" s="55">
        <f t="shared" si="5"/>
        <v>104567.76957347065</v>
      </c>
    </row>
    <row r="97" spans="1:6" x14ac:dyDescent="0.25">
      <c r="A97" s="50" t="s">
        <v>102</v>
      </c>
      <c r="B97" s="78" t="s">
        <v>103</v>
      </c>
      <c r="C97" s="74">
        <v>-1992403</v>
      </c>
      <c r="D97" s="51">
        <v>-251011.75999999791</v>
      </c>
      <c r="E97" s="53">
        <f t="shared" si="4"/>
        <v>-2243414.7599999979</v>
      </c>
      <c r="F97" s="55">
        <f t="shared" si="5"/>
        <v>266168.85098071181</v>
      </c>
    </row>
    <row r="98" spans="1:6" x14ac:dyDescent="0.25">
      <c r="A98" s="50" t="s">
        <v>102</v>
      </c>
      <c r="B98" s="78" t="s">
        <v>104</v>
      </c>
      <c r="C98" s="74">
        <v>-1410793</v>
      </c>
      <c r="D98" s="51">
        <v>-7347.8699999991804</v>
      </c>
      <c r="E98" s="53">
        <f t="shared" si="4"/>
        <v>-1418140.8699999992</v>
      </c>
      <c r="F98" s="55">
        <f t="shared" si="5"/>
        <v>168254.63245890703</v>
      </c>
    </row>
    <row r="99" spans="1:6" x14ac:dyDescent="0.25">
      <c r="A99" s="50" t="s">
        <v>102</v>
      </c>
      <c r="B99" s="78" t="s">
        <v>105</v>
      </c>
      <c r="C99" s="74">
        <v>-3209746</v>
      </c>
      <c r="D99" s="51">
        <v>-274821.30999999493</v>
      </c>
      <c r="E99" s="53">
        <f t="shared" si="4"/>
        <v>-3484567.3099999949</v>
      </c>
      <c r="F99" s="55">
        <f t="shared" si="5"/>
        <v>413424.79045990109</v>
      </c>
    </row>
    <row r="100" spans="1:6" x14ac:dyDescent="0.25">
      <c r="A100" s="50" t="s">
        <v>102</v>
      </c>
      <c r="B100" s="78" t="s">
        <v>106</v>
      </c>
      <c r="C100" s="74">
        <v>-881750</v>
      </c>
      <c r="D100" s="51">
        <v>230102.26999999955</v>
      </c>
      <c r="E100" s="53">
        <f t="shared" si="4"/>
        <v>-881750</v>
      </c>
      <c r="F100" s="55">
        <f t="shared" si="5"/>
        <v>104614.79907185903</v>
      </c>
    </row>
    <row r="101" spans="1:6" x14ac:dyDescent="0.25">
      <c r="A101" s="50" t="s">
        <v>102</v>
      </c>
      <c r="B101" s="78" t="s">
        <v>107</v>
      </c>
      <c r="C101" s="74">
        <v>-2909788</v>
      </c>
      <c r="D101" s="51">
        <v>-161966.08999999985</v>
      </c>
      <c r="E101" s="53">
        <f t="shared" ref="E101:E103" si="6">IF(AND(C101&lt;0,D101&lt;0)=TRUE,C101+D101,IF(C101&lt;0,C101,IF(D101&lt;0,D101,0)))</f>
        <v>-3071754.09</v>
      </c>
      <c r="F101" s="55">
        <f t="shared" ref="F101:F103" si="7">$F$2/$E$104*E101</f>
        <v>364446.76713752333</v>
      </c>
    </row>
    <row r="102" spans="1:6" x14ac:dyDescent="0.25">
      <c r="A102" s="50" t="s">
        <v>102</v>
      </c>
      <c r="B102" s="78" t="s">
        <v>108</v>
      </c>
      <c r="C102" s="74">
        <v>-2918404</v>
      </c>
      <c r="D102" s="51">
        <v>-258539.8900000006</v>
      </c>
      <c r="E102" s="53">
        <f t="shared" si="6"/>
        <v>-3176943.8900000006</v>
      </c>
      <c r="F102" s="55">
        <f t="shared" si="7"/>
        <v>376926.9596993709</v>
      </c>
    </row>
    <row r="103" spans="1:6" ht="15.75" thickBot="1" x14ac:dyDescent="0.3">
      <c r="A103" s="60" t="s">
        <v>102</v>
      </c>
      <c r="B103" s="79" t="s">
        <v>109</v>
      </c>
      <c r="C103" s="75">
        <v>-3604096</v>
      </c>
      <c r="D103" s="61">
        <v>-132065.28000000492</v>
      </c>
      <c r="E103" s="62">
        <f t="shared" si="6"/>
        <v>-3736161.2800000049</v>
      </c>
      <c r="F103" s="54">
        <f t="shared" si="7"/>
        <v>443275.03442842094</v>
      </c>
    </row>
    <row r="104" spans="1:6" ht="15.75" thickBot="1" x14ac:dyDescent="0.3">
      <c r="A104" s="90" t="s">
        <v>125</v>
      </c>
      <c r="B104" s="91"/>
      <c r="C104" s="80">
        <f>SUM(C5:C103)</f>
        <v>-135304191</v>
      </c>
      <c r="D104" s="57">
        <f>SUM(D5:D103)</f>
        <v>-30645803.340000007</v>
      </c>
      <c r="E104" s="58">
        <f>SUM(E5:E103)</f>
        <v>-168570796.45000002</v>
      </c>
      <c r="F104" s="59">
        <f>SUM(F5:F103)</f>
        <v>19999999.999999989</v>
      </c>
    </row>
    <row r="105" spans="1:6" ht="15.75" thickBot="1" x14ac:dyDescent="0.3">
      <c r="A105" s="92" t="s">
        <v>126</v>
      </c>
      <c r="B105" s="93"/>
      <c r="C105" s="81">
        <f>SUMIF(C5:C103,"&lt;0")</f>
        <v>-137680688</v>
      </c>
      <c r="D105" s="56">
        <f>SUMIF(D5:D103,"&lt;0")</f>
        <v>-30890108.45000001</v>
      </c>
      <c r="E105" s="47"/>
      <c r="F105" s="44"/>
    </row>
    <row r="106" spans="1:6" x14ac:dyDescent="0.25">
      <c r="A106" s="45"/>
      <c r="B106" s="46"/>
      <c r="C106" s="48"/>
    </row>
    <row r="107" spans="1:6" x14ac:dyDescent="0.25">
      <c r="E107" s="43"/>
    </row>
  </sheetData>
  <autoFilter ref="A4:F4" xr:uid="{00000000-0009-0000-0000-000002000000}"/>
  <mergeCells count="8">
    <mergeCell ref="A1:F1"/>
    <mergeCell ref="A104:B104"/>
    <mergeCell ref="A105:B105"/>
    <mergeCell ref="E3:F3"/>
    <mergeCell ref="B3:B4"/>
    <mergeCell ref="C3:C4"/>
    <mergeCell ref="D3:D4"/>
    <mergeCell ref="A3:A4"/>
  </mergeCells>
  <pageMargins left="0.70866141732283472" right="0.70866141732283472" top="0.74803149606299213" bottom="0.74803149606299213" header="0.31496062992125984" footer="0.31496062992125984"/>
  <pageSetup paperSize="9" scale="71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IPT_2021_2022</vt:lpstr>
      <vt:lpstr>RCAuto_2021-2022</vt:lpstr>
      <vt:lpstr>Calcolo</vt:lpstr>
      <vt:lpstr>Calcolo!Titoli_stampa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2023-06-22T09:35:05Z</dcterms:modified>
</cp:coreProperties>
</file>